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ate1904="1" updateLinks="never" codeName="ThisWorkbook"/>
  <bookViews>
    <workbookView xWindow="8340" yWindow="195" windowWidth="15660" windowHeight="7950" tabRatio="783"/>
  </bookViews>
  <sheets>
    <sheet name="Avant de commencer" sheetId="13" r:id="rId1"/>
    <sheet name="M1" sheetId="1" r:id="rId2"/>
    <sheet name="M2" sheetId="54" r:id="rId3"/>
    <sheet name="M3" sheetId="55" r:id="rId4"/>
    <sheet name="M4" sheetId="56" r:id="rId5"/>
    <sheet name="M5" sheetId="57" r:id="rId6"/>
    <sheet name="M6" sheetId="58" r:id="rId7"/>
    <sheet name="M7" sheetId="59" r:id="rId8"/>
    <sheet name="M8" sheetId="60" r:id="rId9"/>
    <sheet name="M9" sheetId="61" r:id="rId10"/>
    <sheet name="M10" sheetId="62" r:id="rId11"/>
    <sheet name="M11" sheetId="63" r:id="rId12"/>
    <sheet name="M12" sheetId="64" r:id="rId13"/>
    <sheet name="M13" sheetId="53" r:id="rId14"/>
    <sheet name="calcul" sheetId="3" state="hidden" r:id="rId15"/>
    <sheet name="Feuil3" sheetId="4" state="hidden" r:id="rId16"/>
    <sheet name="Récapitulatif" sheetId="66" r:id="rId17"/>
  </sheets>
  <definedNames>
    <definedName name="_xlnm._FilterDatabase" localSheetId="1" hidden="1">'M1'!$D$80:$F$81</definedName>
    <definedName name="_xlnm._FilterDatabase" localSheetId="10" hidden="1">'M10'!$D$80:$F$81</definedName>
    <definedName name="_xlnm._FilterDatabase" localSheetId="11" hidden="1">'M11'!$D$80:$F$81</definedName>
    <definedName name="_xlnm._FilterDatabase" localSheetId="12" hidden="1">'M12'!$D$80:$F$81</definedName>
    <definedName name="_xlnm._FilterDatabase" localSheetId="13" hidden="1">'M13'!$D$72:$F$73</definedName>
    <definedName name="_xlnm._FilterDatabase" localSheetId="2" hidden="1">'M2'!$D$80:$F$81</definedName>
    <definedName name="_xlnm._FilterDatabase" localSheetId="3" hidden="1">'M3'!$D$80:$F$81</definedName>
    <definedName name="_xlnm._FilterDatabase" localSheetId="4" hidden="1">'M4'!$D$80:$F$81</definedName>
    <definedName name="_xlnm._FilterDatabase" localSheetId="5" hidden="1">'M5'!$D$80:$F$81</definedName>
    <definedName name="_xlnm._FilterDatabase" localSheetId="6" hidden="1">'M6'!$D$80:$F$81</definedName>
    <definedName name="_xlnm._FilterDatabase" localSheetId="7" hidden="1">'M7'!$D$80:$F$81</definedName>
    <definedName name="_xlnm._FilterDatabase" localSheetId="8" hidden="1">'M8'!$D$80:$F$81</definedName>
    <definedName name="_xlnm._FilterDatabase" localSheetId="9" hidden="1">'M9'!$D$80:$F$81</definedName>
    <definedName name="Année" localSheetId="10">'Avant de commencer'!#REF!</definedName>
    <definedName name="Année" localSheetId="11">'Avant de commencer'!#REF!</definedName>
    <definedName name="Année" localSheetId="12">'Avant de commencer'!#REF!</definedName>
    <definedName name="Année" localSheetId="13">'Avant de commencer'!#REF!</definedName>
    <definedName name="Année" localSheetId="2">'Avant de commencer'!#REF!</definedName>
    <definedName name="Année" localSheetId="3">'Avant de commencer'!#REF!</definedName>
    <definedName name="Année" localSheetId="4">'Avant de commencer'!#REF!</definedName>
    <definedName name="Année" localSheetId="5">'Avant de commencer'!#REF!</definedName>
    <definedName name="Année" localSheetId="6">'Avant de commencer'!#REF!</definedName>
    <definedName name="Année" localSheetId="7">'Avant de commencer'!#REF!</definedName>
    <definedName name="Année" localSheetId="8">'Avant de commencer'!#REF!</definedName>
    <definedName name="Année" localSheetId="9">'Avant de commencer'!#REF!</definedName>
    <definedName name="Année">'Avant de commencer'!#REF!</definedName>
    <definedName name="DJour" localSheetId="10">'M10'!$S$6</definedName>
    <definedName name="DJour" localSheetId="11">'M11'!$S$6</definedName>
    <definedName name="DJour" localSheetId="12">'M12'!$S$6</definedName>
    <definedName name="DJour" localSheetId="13">'M13'!$S$6</definedName>
    <definedName name="DJour" localSheetId="2">'M2'!$S$6</definedName>
    <definedName name="DJour" localSheetId="3">'M3'!$S$6</definedName>
    <definedName name="DJour" localSheetId="4">'M4'!$S$6</definedName>
    <definedName name="DJour" localSheetId="5">'M5'!$S$6</definedName>
    <definedName name="DJour" localSheetId="6">'M6'!$S$6</definedName>
    <definedName name="DJour" localSheetId="7">'M7'!$S$6</definedName>
    <definedName name="DJour" localSheetId="8">'M8'!$S$6</definedName>
    <definedName name="DJour" localSheetId="9">'M9'!$S$6</definedName>
    <definedName name="DJour">'M1'!$S$6</definedName>
    <definedName name="Mois">calcul!$F$2:$F$13</definedName>
    <definedName name="PJour" localSheetId="10">'M10'!$R$6</definedName>
    <definedName name="PJour" localSheetId="11">'M11'!$R$6</definedName>
    <definedName name="PJour" localSheetId="12">'M12'!$R$6</definedName>
    <definedName name="PJour" localSheetId="13">'M13'!$R$6</definedName>
    <definedName name="PJour" localSheetId="2">'M2'!$R$6</definedName>
    <definedName name="PJour" localSheetId="3">'M3'!$R$6</definedName>
    <definedName name="PJour" localSheetId="4">'M4'!$R$6</definedName>
    <definedName name="PJour" localSheetId="5">'M5'!$R$6</definedName>
    <definedName name="PJour" localSheetId="6">'M6'!$R$6</definedName>
    <definedName name="PJour" localSheetId="7">'M7'!$R$6</definedName>
    <definedName name="PJour" localSheetId="8">'M8'!$R$6</definedName>
    <definedName name="PJour" localSheetId="9">'M9'!$R$6</definedName>
    <definedName name="PJour">'M1'!$R$6</definedName>
    <definedName name="zone" localSheetId="10">'M10'!$A$7:$H$20</definedName>
    <definedName name="zone" localSheetId="11">'M11'!$A$7:$H$20</definedName>
    <definedName name="zone" localSheetId="12">'M12'!$A$7:$H$20</definedName>
    <definedName name="zone" localSheetId="13">'M13'!$A$7:$H$20</definedName>
    <definedName name="zone" localSheetId="2">'M2'!$A$7:$H$20</definedName>
    <definedName name="zone" localSheetId="3">'M3'!$A$7:$H$20</definedName>
    <definedName name="zone" localSheetId="4">'M4'!$A$7:$H$20</definedName>
    <definedName name="zone" localSheetId="5">'M5'!$A$7:$H$20</definedName>
    <definedName name="zone" localSheetId="6">'M6'!$A$7:$H$20</definedName>
    <definedName name="zone" localSheetId="7">'M7'!$A$7:$H$20</definedName>
    <definedName name="zone" localSheetId="8">'M8'!$A$7:$H$20</definedName>
    <definedName name="zone" localSheetId="9">'M9'!$A$7:$H$20</definedName>
    <definedName name="zone">'M1'!$A$7:$H$20</definedName>
    <definedName name="_xlnm.Print_Area" localSheetId="0">'Avant de commencer'!$A$1:$K$24</definedName>
    <definedName name="_xlnm.Print_Area" localSheetId="1">'M1'!$A$1:$F$77</definedName>
    <definedName name="_xlnm.Print_Area" localSheetId="10">'M10'!$A$1:$F$77</definedName>
    <definedName name="_xlnm.Print_Area" localSheetId="11">'M11'!$A$1:$F$77</definedName>
    <definedName name="_xlnm.Print_Area" localSheetId="12">'M12'!$A$1:$F$77</definedName>
    <definedName name="_xlnm.Print_Area" localSheetId="13">'M13'!$A$1:$F$69</definedName>
    <definedName name="_xlnm.Print_Area" localSheetId="2">'M2'!$A$1:$F$77</definedName>
    <definedName name="_xlnm.Print_Area" localSheetId="3">'M3'!$A$1:$F$77</definedName>
    <definedName name="_xlnm.Print_Area" localSheetId="4">'M4'!$A$1:$F$77</definedName>
    <definedName name="_xlnm.Print_Area" localSheetId="5">'M5'!$A$1:$F$77</definedName>
    <definedName name="_xlnm.Print_Area" localSheetId="6">'M6'!$A$1:$F$77</definedName>
    <definedName name="_xlnm.Print_Area" localSheetId="7">'M7'!$A$1:$F$77</definedName>
    <definedName name="_xlnm.Print_Area" localSheetId="8">'M8'!$A$1:$F$77</definedName>
    <definedName name="_xlnm.Print_Area" localSheetId="9">'M9'!$A$1:$F$77</definedName>
  </definedNames>
  <calcPr calcId="145621"/>
</workbook>
</file>

<file path=xl/calcChain.xml><?xml version="1.0" encoding="utf-8"?>
<calcChain xmlns="http://schemas.openxmlformats.org/spreadsheetml/2006/main">
  <c r="H7" i="66" l="1"/>
  <c r="I7" i="66"/>
  <c r="K7" i="66"/>
  <c r="F7" i="66"/>
  <c r="D53" i="53"/>
  <c r="D45" i="53"/>
  <c r="D37" i="53"/>
  <c r="D29" i="53"/>
  <c r="D21" i="53"/>
  <c r="D54" i="53"/>
  <c r="D61" i="64"/>
  <c r="D53" i="64"/>
  <c r="D45" i="64"/>
  <c r="D37" i="64"/>
  <c r="D29" i="64"/>
  <c r="D21" i="64"/>
  <c r="D62" i="64"/>
  <c r="J7" i="66"/>
  <c r="D62" i="63"/>
  <c r="D61" i="63"/>
  <c r="D53" i="63"/>
  <c r="D45" i="63"/>
  <c r="D37" i="63"/>
  <c r="D29" i="63"/>
  <c r="D21" i="63"/>
  <c r="D62" i="62"/>
  <c r="D61" i="62"/>
  <c r="D53" i="62"/>
  <c r="D45" i="62"/>
  <c r="D37" i="62"/>
  <c r="D29" i="62"/>
  <c r="D21" i="62"/>
  <c r="D62" i="61"/>
  <c r="D61" i="61"/>
  <c r="D53" i="61"/>
  <c r="D45" i="61"/>
  <c r="D37" i="61"/>
  <c r="D29" i="61"/>
  <c r="D21" i="61"/>
  <c r="D62" i="60"/>
  <c r="D61" i="60"/>
  <c r="D53" i="60"/>
  <c r="D45" i="60"/>
  <c r="D37" i="60"/>
  <c r="D29" i="60"/>
  <c r="D21" i="60"/>
  <c r="D62" i="59"/>
  <c r="D61" i="59"/>
  <c r="D53" i="59"/>
  <c r="D45" i="59"/>
  <c r="D37" i="59"/>
  <c r="D29" i="59"/>
  <c r="D21" i="59"/>
  <c r="D62" i="58"/>
  <c r="D61" i="58"/>
  <c r="D53" i="58"/>
  <c r="D45" i="58"/>
  <c r="D37" i="58"/>
  <c r="D29" i="58"/>
  <c r="D21" i="58"/>
  <c r="D62" i="57"/>
  <c r="D61" i="57"/>
  <c r="D53" i="57"/>
  <c r="D45" i="57"/>
  <c r="D37" i="57"/>
  <c r="D29" i="57"/>
  <c r="D21" i="57"/>
  <c r="D62" i="56"/>
  <c r="D61" i="56"/>
  <c r="D53" i="56"/>
  <c r="D45" i="56"/>
  <c r="D37" i="56"/>
  <c r="D29" i="56"/>
  <c r="D21" i="56"/>
  <c r="D62" i="55"/>
  <c r="D61" i="55"/>
  <c r="D53" i="55"/>
  <c r="D45" i="55"/>
  <c r="D37" i="55"/>
  <c r="D29" i="55"/>
  <c r="D21" i="55"/>
  <c r="D62" i="54"/>
  <c r="D61" i="54"/>
  <c r="D53" i="54"/>
  <c r="D45" i="54"/>
  <c r="D37" i="54"/>
  <c r="D29" i="54"/>
  <c r="D21" i="54"/>
  <c r="D61" i="1"/>
  <c r="D53" i="1"/>
  <c r="D45" i="1"/>
  <c r="D37" i="1"/>
  <c r="D29" i="1"/>
  <c r="D21" i="1"/>
  <c r="D62" i="1"/>
  <c r="S6" i="64"/>
  <c r="R6" i="64"/>
  <c r="A14" i="64"/>
  <c r="A15" i="64"/>
  <c r="A16" i="64"/>
  <c r="A17" i="64"/>
  <c r="A18" i="64"/>
  <c r="A19" i="64"/>
  <c r="A20" i="64"/>
  <c r="A22" i="64"/>
  <c r="A23" i="64"/>
  <c r="A24" i="64"/>
  <c r="A25" i="64"/>
  <c r="A26" i="64"/>
  <c r="A27" i="64"/>
  <c r="A28" i="64"/>
  <c r="A30" i="64"/>
  <c r="A31" i="64"/>
  <c r="A32" i="64"/>
  <c r="A33" i="64"/>
  <c r="A34" i="64"/>
  <c r="A35" i="64"/>
  <c r="A36" i="64"/>
  <c r="A38" i="64"/>
  <c r="A39" i="64"/>
  <c r="A40" i="64"/>
  <c r="A41" i="64"/>
  <c r="A42" i="64"/>
  <c r="A43" i="64"/>
  <c r="A44" i="64"/>
  <c r="A46" i="64"/>
  <c r="A47" i="64"/>
  <c r="A48" i="64"/>
  <c r="A49" i="64"/>
  <c r="A50" i="64"/>
  <c r="A51" i="64"/>
  <c r="A52" i="64"/>
  <c r="A54" i="64"/>
  <c r="A55" i="64"/>
  <c r="A56" i="64"/>
  <c r="A57" i="64"/>
  <c r="A58" i="64"/>
  <c r="A59" i="64"/>
  <c r="A60" i="64"/>
  <c r="S6" i="63"/>
  <c r="R6" i="63"/>
  <c r="R7" i="63"/>
  <c r="S6" i="62"/>
  <c r="R6" i="62"/>
  <c r="S6" i="61"/>
  <c r="R6" i="61"/>
  <c r="B14" i="61"/>
  <c r="B15" i="61"/>
  <c r="B16" i="61"/>
  <c r="B17" i="61"/>
  <c r="B18" i="61"/>
  <c r="B19" i="61"/>
  <c r="B20" i="61"/>
  <c r="S6" i="60"/>
  <c r="R6" i="60"/>
  <c r="A62" i="60"/>
  <c r="S6" i="59"/>
  <c r="R6" i="59"/>
  <c r="R7" i="59"/>
  <c r="S6" i="58"/>
  <c r="R6" i="58"/>
  <c r="A12" i="58"/>
  <c r="S6" i="57"/>
  <c r="R6" i="57"/>
  <c r="R7" i="57"/>
  <c r="S6" i="56"/>
  <c r="R6" i="56"/>
  <c r="R7" i="56"/>
  <c r="S6" i="55"/>
  <c r="R6" i="55"/>
  <c r="S6" i="54"/>
  <c r="R6" i="54"/>
  <c r="B14" i="54"/>
  <c r="B15" i="54"/>
  <c r="B16" i="54"/>
  <c r="B17" i="54"/>
  <c r="B18" i="54"/>
  <c r="B19" i="54"/>
  <c r="B20" i="54"/>
  <c r="S6" i="53"/>
  <c r="R6" i="53"/>
  <c r="C14" i="53"/>
  <c r="C15" i="53"/>
  <c r="C16" i="53"/>
  <c r="C17" i="53"/>
  <c r="C18" i="53"/>
  <c r="C19" i="53"/>
  <c r="C20" i="53"/>
  <c r="C22" i="53"/>
  <c r="C23" i="53"/>
  <c r="C24" i="53"/>
  <c r="C25" i="53"/>
  <c r="C26" i="53"/>
  <c r="C27" i="53"/>
  <c r="C28" i="53"/>
  <c r="C30" i="53"/>
  <c r="C31" i="53"/>
  <c r="C32" i="53"/>
  <c r="C33" i="53"/>
  <c r="C34" i="53"/>
  <c r="C35" i="53"/>
  <c r="C36" i="53"/>
  <c r="C38" i="53"/>
  <c r="C39" i="53"/>
  <c r="C40" i="53"/>
  <c r="C41" i="53"/>
  <c r="C42" i="53"/>
  <c r="C43" i="53"/>
  <c r="C44" i="53"/>
  <c r="C46" i="53"/>
  <c r="C47" i="53"/>
  <c r="C48" i="53"/>
  <c r="C49" i="53"/>
  <c r="C50" i="53"/>
  <c r="C51" i="53"/>
  <c r="C52" i="53"/>
  <c r="D10" i="64"/>
  <c r="D9" i="64"/>
  <c r="D8" i="64"/>
  <c r="D6" i="64"/>
  <c r="D5" i="64"/>
  <c r="D10" i="63"/>
  <c r="D9" i="63"/>
  <c r="D8" i="63"/>
  <c r="D6" i="63"/>
  <c r="D5" i="63"/>
  <c r="D10" i="62"/>
  <c r="D9" i="62"/>
  <c r="D8" i="62"/>
  <c r="D6" i="62"/>
  <c r="D5" i="62"/>
  <c r="D10" i="61"/>
  <c r="D9" i="61"/>
  <c r="D8" i="61"/>
  <c r="D6" i="61"/>
  <c r="D5" i="61"/>
  <c r="D10" i="60"/>
  <c r="D9" i="60"/>
  <c r="D8" i="60"/>
  <c r="D6" i="60"/>
  <c r="D5" i="60"/>
  <c r="D10" i="59"/>
  <c r="D9" i="59"/>
  <c r="D8" i="59"/>
  <c r="D6" i="59"/>
  <c r="D5" i="59"/>
  <c r="D10" i="58"/>
  <c r="D9" i="58"/>
  <c r="D8" i="58"/>
  <c r="D6" i="58"/>
  <c r="D5" i="58"/>
  <c r="D10" i="57"/>
  <c r="D9" i="57"/>
  <c r="D8" i="57"/>
  <c r="D6" i="57"/>
  <c r="D5" i="57"/>
  <c r="D10" i="56"/>
  <c r="D9" i="56"/>
  <c r="D8" i="56"/>
  <c r="D6" i="56"/>
  <c r="D5" i="56"/>
  <c r="D10" i="55"/>
  <c r="D9" i="55"/>
  <c r="D8" i="55"/>
  <c r="D6" i="55"/>
  <c r="D5" i="55"/>
  <c r="D10" i="54"/>
  <c r="D9" i="54"/>
  <c r="D8" i="54"/>
  <c r="D6" i="54"/>
  <c r="D5" i="54"/>
  <c r="D10" i="53"/>
  <c r="D9" i="53"/>
  <c r="D8" i="53"/>
  <c r="D6" i="53"/>
  <c r="D5" i="53"/>
  <c r="D10" i="1"/>
  <c r="D9" i="1"/>
  <c r="D8" i="1"/>
  <c r="D6" i="1"/>
  <c r="D5" i="1"/>
  <c r="R6" i="1"/>
  <c r="A12" i="1"/>
  <c r="S6" i="1"/>
  <c r="A12" i="60"/>
  <c r="A12" i="62"/>
  <c r="C14" i="62"/>
  <c r="C15" i="62"/>
  <c r="C16" i="62"/>
  <c r="C17" i="62"/>
  <c r="C18" i="62"/>
  <c r="C19" i="62"/>
  <c r="C20" i="62"/>
  <c r="C22" i="62"/>
  <c r="C23" i="62"/>
  <c r="C24" i="62"/>
  <c r="C25" i="62"/>
  <c r="C26" i="62"/>
  <c r="C27" i="62"/>
  <c r="C28" i="62"/>
  <c r="C30" i="62"/>
  <c r="C31" i="62"/>
  <c r="C32" i="62"/>
  <c r="C33" i="62"/>
  <c r="C34" i="62"/>
  <c r="C35" i="62"/>
  <c r="C36" i="62"/>
  <c r="C38" i="62"/>
  <c r="C39" i="62"/>
  <c r="C40" i="62"/>
  <c r="C41" i="62"/>
  <c r="C42" i="62"/>
  <c r="C43" i="62"/>
  <c r="C44" i="62"/>
  <c r="C46" i="62"/>
  <c r="C47" i="62"/>
  <c r="C48" i="62"/>
  <c r="C49" i="62"/>
  <c r="C50" i="62"/>
  <c r="C51" i="62"/>
  <c r="C52" i="62"/>
  <c r="C54" i="62"/>
  <c r="C55" i="62"/>
  <c r="C56" i="62"/>
  <c r="C57" i="62"/>
  <c r="C58" i="62"/>
  <c r="C59" i="62"/>
  <c r="C60" i="62"/>
  <c r="A14" i="62"/>
  <c r="A15" i="62"/>
  <c r="A16" i="62"/>
  <c r="A17" i="62"/>
  <c r="A18" i="62"/>
  <c r="A19" i="62"/>
  <c r="A20" i="62"/>
  <c r="A22" i="62"/>
  <c r="A23" i="62"/>
  <c r="A24" i="62"/>
  <c r="A25" i="62"/>
  <c r="A26" i="62"/>
  <c r="A27" i="62"/>
  <c r="A28" i="62"/>
  <c r="A30" i="62"/>
  <c r="A31" i="62"/>
  <c r="A32" i="62"/>
  <c r="A33" i="62"/>
  <c r="A34" i="62"/>
  <c r="A35" i="62"/>
  <c r="A36" i="62"/>
  <c r="A38" i="62"/>
  <c r="A39" i="62"/>
  <c r="A40" i="62"/>
  <c r="A41" i="62"/>
  <c r="A42" i="62"/>
  <c r="A43" i="62"/>
  <c r="A44" i="62"/>
  <c r="A46" i="62"/>
  <c r="A47" i="62"/>
  <c r="A48" i="62"/>
  <c r="A49" i="62"/>
  <c r="A50" i="62"/>
  <c r="A51" i="62"/>
  <c r="A52" i="62"/>
  <c r="A54" i="62"/>
  <c r="A55" i="62"/>
  <c r="A56" i="62"/>
  <c r="A57" i="62"/>
  <c r="A58" i="62"/>
  <c r="A59" i="62"/>
  <c r="A60" i="62"/>
  <c r="A62" i="62"/>
  <c r="B14" i="62"/>
  <c r="B15" i="62"/>
  <c r="B16" i="62"/>
  <c r="B17" i="62"/>
  <c r="B18" i="62"/>
  <c r="B19" i="62"/>
  <c r="B20" i="62"/>
  <c r="H5" i="64"/>
  <c r="A12" i="61"/>
  <c r="A62" i="54"/>
  <c r="R7" i="60"/>
  <c r="R7" i="54"/>
  <c r="C14" i="60"/>
  <c r="C15" i="60"/>
  <c r="C16" i="60"/>
  <c r="C17" i="60"/>
  <c r="C18" i="60"/>
  <c r="C19" i="60"/>
  <c r="C20" i="60"/>
  <c r="C22" i="60"/>
  <c r="C23" i="60"/>
  <c r="C24" i="60"/>
  <c r="C25" i="60"/>
  <c r="C26" i="60"/>
  <c r="C27" i="60"/>
  <c r="C28" i="60"/>
  <c r="C30" i="60"/>
  <c r="C31" i="60"/>
  <c r="C32" i="60"/>
  <c r="C33" i="60"/>
  <c r="C34" i="60"/>
  <c r="C35" i="60"/>
  <c r="C36" i="60"/>
  <c r="C38" i="60"/>
  <c r="C39" i="60"/>
  <c r="C40" i="60"/>
  <c r="C41" i="60"/>
  <c r="C42" i="60"/>
  <c r="C43" i="60"/>
  <c r="C44" i="60"/>
  <c r="C46" i="60"/>
  <c r="C47" i="60"/>
  <c r="C48" i="60"/>
  <c r="C49" i="60"/>
  <c r="C50" i="60"/>
  <c r="C51" i="60"/>
  <c r="C52" i="60"/>
  <c r="C54" i="60"/>
  <c r="C55" i="60"/>
  <c r="C56" i="60"/>
  <c r="C57" i="60"/>
  <c r="C58" i="60"/>
  <c r="C59" i="60"/>
  <c r="C60" i="60"/>
  <c r="C14" i="54"/>
  <c r="C15" i="54"/>
  <c r="C16" i="54"/>
  <c r="C17" i="54"/>
  <c r="C18" i="54"/>
  <c r="C19" i="54"/>
  <c r="C20" i="54"/>
  <c r="C22" i="54"/>
  <c r="C23" i="54"/>
  <c r="C24" i="54"/>
  <c r="C25" i="54"/>
  <c r="C26" i="54"/>
  <c r="C27" i="54"/>
  <c r="C28" i="54"/>
  <c r="C30" i="54"/>
  <c r="C31" i="54"/>
  <c r="C32" i="54"/>
  <c r="C33" i="54"/>
  <c r="C34" i="54"/>
  <c r="C35" i="54"/>
  <c r="C36" i="54"/>
  <c r="C38" i="54"/>
  <c r="C39" i="54"/>
  <c r="C40" i="54"/>
  <c r="C41" i="54"/>
  <c r="C42" i="54"/>
  <c r="C43" i="54"/>
  <c r="C44" i="54"/>
  <c r="C46" i="54"/>
  <c r="C47" i="54"/>
  <c r="C48" i="54"/>
  <c r="C49" i="54"/>
  <c r="C50" i="54"/>
  <c r="C51" i="54"/>
  <c r="C52" i="54"/>
  <c r="C54" i="54"/>
  <c r="C55" i="54"/>
  <c r="C56" i="54"/>
  <c r="C57" i="54"/>
  <c r="C58" i="54"/>
  <c r="C59" i="54"/>
  <c r="C60" i="54"/>
  <c r="A62" i="55"/>
  <c r="B14" i="60"/>
  <c r="B15" i="60"/>
  <c r="B16" i="60"/>
  <c r="B17" i="60"/>
  <c r="B18" i="60"/>
  <c r="B19" i="60"/>
  <c r="B20" i="60"/>
  <c r="C14" i="55"/>
  <c r="C15" i="55"/>
  <c r="C16" i="55"/>
  <c r="C17" i="55"/>
  <c r="C18" i="55"/>
  <c r="C19" i="55"/>
  <c r="C20" i="55"/>
  <c r="C22" i="55"/>
  <c r="C23" i="55"/>
  <c r="C24" i="55"/>
  <c r="C25" i="55"/>
  <c r="C26" i="55"/>
  <c r="C27" i="55"/>
  <c r="C28" i="55"/>
  <c r="C30" i="55"/>
  <c r="C31" i="55"/>
  <c r="C32" i="55"/>
  <c r="C33" i="55"/>
  <c r="C34" i="55"/>
  <c r="C35" i="55"/>
  <c r="C36" i="55"/>
  <c r="C38" i="55"/>
  <c r="C39" i="55"/>
  <c r="C40" i="55"/>
  <c r="C41" i="55"/>
  <c r="C42" i="55"/>
  <c r="C43" i="55"/>
  <c r="C44" i="55"/>
  <c r="C46" i="55"/>
  <c r="C47" i="55"/>
  <c r="C48" i="55"/>
  <c r="C49" i="55"/>
  <c r="C50" i="55"/>
  <c r="C51" i="55"/>
  <c r="C52" i="55"/>
  <c r="C54" i="55"/>
  <c r="C55" i="55"/>
  <c r="C56" i="55"/>
  <c r="C57" i="55"/>
  <c r="C58" i="55"/>
  <c r="C59" i="55"/>
  <c r="C60" i="55"/>
  <c r="A14" i="55"/>
  <c r="A15" i="55"/>
  <c r="A16" i="55"/>
  <c r="A17" i="55"/>
  <c r="A18" i="55"/>
  <c r="A19" i="55"/>
  <c r="A20" i="55"/>
  <c r="A22" i="55"/>
  <c r="A23" i="55"/>
  <c r="A24" i="55"/>
  <c r="A25" i="55"/>
  <c r="A26" i="55"/>
  <c r="A27" i="55"/>
  <c r="A28" i="55"/>
  <c r="A30" i="55"/>
  <c r="A31" i="55"/>
  <c r="A32" i="55"/>
  <c r="A33" i="55"/>
  <c r="A34" i="55"/>
  <c r="A35" i="55"/>
  <c r="A36" i="55"/>
  <c r="A38" i="55"/>
  <c r="A39" i="55"/>
  <c r="A40" i="55"/>
  <c r="A41" i="55"/>
  <c r="A42" i="55"/>
  <c r="A43" i="55"/>
  <c r="A44" i="55"/>
  <c r="A46" i="55"/>
  <c r="A47" i="55"/>
  <c r="A48" i="55"/>
  <c r="A49" i="55"/>
  <c r="A50" i="55"/>
  <c r="A51" i="55"/>
  <c r="A52" i="55"/>
  <c r="A54" i="55"/>
  <c r="A55" i="55"/>
  <c r="A56" i="55"/>
  <c r="A57" i="55"/>
  <c r="A58" i="55"/>
  <c r="A59" i="55"/>
  <c r="A60" i="55"/>
  <c r="A14" i="54"/>
  <c r="A15" i="54"/>
  <c r="A16" i="54"/>
  <c r="A17" i="54"/>
  <c r="A18" i="54"/>
  <c r="A19" i="54"/>
  <c r="A20" i="54"/>
  <c r="A22" i="54"/>
  <c r="A23" i="54"/>
  <c r="A24" i="54"/>
  <c r="A25" i="54"/>
  <c r="A26" i="54"/>
  <c r="A27" i="54"/>
  <c r="A28" i="54"/>
  <c r="A30" i="54"/>
  <c r="A31" i="54"/>
  <c r="A32" i="54"/>
  <c r="A33" i="54"/>
  <c r="A34" i="54"/>
  <c r="A35" i="54"/>
  <c r="A36" i="54"/>
  <c r="A38" i="54"/>
  <c r="A39" i="54"/>
  <c r="A40" i="54"/>
  <c r="A41" i="54"/>
  <c r="A42" i="54"/>
  <c r="A43" i="54"/>
  <c r="A44" i="54"/>
  <c r="A46" i="54"/>
  <c r="A47" i="54"/>
  <c r="A48" i="54"/>
  <c r="A49" i="54"/>
  <c r="A50" i="54"/>
  <c r="A51" i="54"/>
  <c r="A52" i="54"/>
  <c r="A54" i="54"/>
  <c r="A55" i="54"/>
  <c r="A56" i="54"/>
  <c r="A57" i="54"/>
  <c r="A58" i="54"/>
  <c r="A59" i="54"/>
  <c r="A60" i="54"/>
  <c r="A12" i="54"/>
  <c r="H5" i="54"/>
  <c r="A14" i="60"/>
  <c r="A15" i="60"/>
  <c r="A16" i="60"/>
  <c r="A17" i="60"/>
  <c r="A18" i="60"/>
  <c r="A19" i="60"/>
  <c r="A20" i="60"/>
  <c r="A22" i="60"/>
  <c r="A23" i="60"/>
  <c r="A24" i="60"/>
  <c r="A25" i="60"/>
  <c r="A26" i="60"/>
  <c r="A27" i="60"/>
  <c r="A28" i="60"/>
  <c r="A30" i="60"/>
  <c r="A31" i="60"/>
  <c r="A32" i="60"/>
  <c r="A33" i="60"/>
  <c r="A34" i="60"/>
  <c r="A35" i="60"/>
  <c r="A36" i="60"/>
  <c r="A38" i="60"/>
  <c r="A39" i="60"/>
  <c r="A40" i="60"/>
  <c r="A41" i="60"/>
  <c r="A42" i="60"/>
  <c r="A43" i="60"/>
  <c r="A44" i="60"/>
  <c r="A46" i="60"/>
  <c r="A47" i="60"/>
  <c r="A48" i="60"/>
  <c r="A49" i="60"/>
  <c r="A50" i="60"/>
  <c r="A51" i="60"/>
  <c r="A52" i="60"/>
  <c r="A54" i="60"/>
  <c r="A55" i="60"/>
  <c r="A56" i="60"/>
  <c r="A57" i="60"/>
  <c r="A58" i="60"/>
  <c r="A59" i="60"/>
  <c r="A60" i="60"/>
  <c r="H5" i="60"/>
  <c r="A14" i="63"/>
  <c r="A15" i="63"/>
  <c r="A16" i="63"/>
  <c r="A17" i="63"/>
  <c r="A18" i="63"/>
  <c r="A19" i="63"/>
  <c r="A20" i="63"/>
  <c r="A22" i="63"/>
  <c r="A23" i="63"/>
  <c r="A24" i="63"/>
  <c r="A25" i="63"/>
  <c r="A26" i="63"/>
  <c r="A27" i="63"/>
  <c r="A28" i="63"/>
  <c r="A30" i="63"/>
  <c r="A31" i="63"/>
  <c r="A32" i="63"/>
  <c r="A33" i="63"/>
  <c r="A34" i="63"/>
  <c r="A35" i="63"/>
  <c r="A36" i="63"/>
  <c r="A38" i="63"/>
  <c r="A39" i="63"/>
  <c r="A40" i="63"/>
  <c r="A41" i="63"/>
  <c r="A42" i="63"/>
  <c r="A43" i="63"/>
  <c r="A44" i="63"/>
  <c r="A46" i="63"/>
  <c r="A47" i="63"/>
  <c r="A48" i="63"/>
  <c r="A49" i="63"/>
  <c r="A50" i="63"/>
  <c r="A51" i="63"/>
  <c r="A52" i="63"/>
  <c r="A54" i="63"/>
  <c r="A55" i="63"/>
  <c r="A56" i="63"/>
  <c r="A57" i="63"/>
  <c r="A58" i="63"/>
  <c r="A59" i="63"/>
  <c r="A60" i="63"/>
  <c r="C14" i="63"/>
  <c r="C15" i="63"/>
  <c r="C16" i="63"/>
  <c r="C17" i="63"/>
  <c r="C18" i="63"/>
  <c r="C19" i="63"/>
  <c r="C20" i="63"/>
  <c r="C22" i="63"/>
  <c r="C23" i="63"/>
  <c r="C24" i="63"/>
  <c r="C25" i="63"/>
  <c r="C26" i="63"/>
  <c r="C27" i="63"/>
  <c r="C28" i="63"/>
  <c r="C30" i="63"/>
  <c r="C31" i="63"/>
  <c r="C32" i="63"/>
  <c r="C33" i="63"/>
  <c r="C34" i="63"/>
  <c r="C35" i="63"/>
  <c r="C36" i="63"/>
  <c r="C38" i="63"/>
  <c r="C39" i="63"/>
  <c r="C40" i="63"/>
  <c r="C41" i="63"/>
  <c r="C42" i="63"/>
  <c r="C43" i="63"/>
  <c r="C44" i="63"/>
  <c r="C46" i="63"/>
  <c r="C47" i="63"/>
  <c r="C48" i="63"/>
  <c r="C49" i="63"/>
  <c r="C50" i="63"/>
  <c r="C51" i="63"/>
  <c r="C52" i="63"/>
  <c r="C54" i="63"/>
  <c r="C55" i="63"/>
  <c r="C56" i="63"/>
  <c r="C57" i="63"/>
  <c r="C58" i="63"/>
  <c r="C59" i="63"/>
  <c r="C60" i="63"/>
  <c r="B14" i="63"/>
  <c r="B15" i="63"/>
  <c r="B16" i="63"/>
  <c r="B17" i="63"/>
  <c r="B18" i="63"/>
  <c r="B19" i="63"/>
  <c r="B20" i="63"/>
  <c r="H5" i="63"/>
  <c r="A62" i="63"/>
  <c r="A12" i="63"/>
  <c r="B14" i="57"/>
  <c r="B15" i="57"/>
  <c r="B16" i="57"/>
  <c r="B17" i="57"/>
  <c r="B18" i="57"/>
  <c r="B19" i="57"/>
  <c r="B20" i="57"/>
  <c r="A62" i="57"/>
  <c r="A14" i="57"/>
  <c r="A15" i="57"/>
  <c r="A16" i="57"/>
  <c r="A17" i="57"/>
  <c r="A18" i="57"/>
  <c r="A19" i="57"/>
  <c r="A20" i="57"/>
  <c r="A22" i="57"/>
  <c r="A23" i="57"/>
  <c r="A24" i="57"/>
  <c r="A25" i="57"/>
  <c r="A26" i="57"/>
  <c r="A27" i="57"/>
  <c r="A28" i="57"/>
  <c r="A30" i="57"/>
  <c r="A31" i="57"/>
  <c r="A32" i="57"/>
  <c r="A33" i="57"/>
  <c r="A34" i="57"/>
  <c r="A35" i="57"/>
  <c r="A36" i="57"/>
  <c r="A38" i="57"/>
  <c r="A39" i="57"/>
  <c r="A40" i="57"/>
  <c r="A41" i="57"/>
  <c r="A42" i="57"/>
  <c r="A43" i="57"/>
  <c r="A44" i="57"/>
  <c r="A46" i="57"/>
  <c r="A47" i="57"/>
  <c r="A48" i="57"/>
  <c r="A49" i="57"/>
  <c r="A50" i="57"/>
  <c r="A51" i="57"/>
  <c r="A52" i="57"/>
  <c r="A54" i="57"/>
  <c r="A55" i="57"/>
  <c r="A56" i="57"/>
  <c r="A57" i="57"/>
  <c r="A58" i="57"/>
  <c r="A59" i="57"/>
  <c r="A60" i="57"/>
  <c r="H5" i="57"/>
  <c r="A12" i="57"/>
  <c r="C14" i="57"/>
  <c r="C15" i="57"/>
  <c r="C16" i="57"/>
  <c r="C17" i="57"/>
  <c r="C18" i="57"/>
  <c r="C19" i="57"/>
  <c r="C20" i="57"/>
  <c r="C22" i="57"/>
  <c r="C23" i="57"/>
  <c r="C24" i="57"/>
  <c r="C25" i="57"/>
  <c r="C26" i="57"/>
  <c r="C27" i="57"/>
  <c r="C28" i="57"/>
  <c r="C30" i="57"/>
  <c r="C31" i="57"/>
  <c r="C32" i="57"/>
  <c r="C33" i="57"/>
  <c r="C34" i="57"/>
  <c r="C35" i="57"/>
  <c r="C36" i="57"/>
  <c r="C38" i="57"/>
  <c r="C39" i="57"/>
  <c r="C40" i="57"/>
  <c r="C41" i="57"/>
  <c r="C42" i="57"/>
  <c r="C43" i="57"/>
  <c r="C44" i="57"/>
  <c r="C46" i="57"/>
  <c r="C47" i="57"/>
  <c r="C48" i="57"/>
  <c r="C49" i="57"/>
  <c r="C50" i="57"/>
  <c r="C51" i="57"/>
  <c r="C52" i="57"/>
  <c r="C54" i="57"/>
  <c r="C55" i="57"/>
  <c r="C56" i="57"/>
  <c r="C57" i="57"/>
  <c r="C58" i="57"/>
  <c r="C59" i="57"/>
  <c r="C60" i="57"/>
  <c r="A14" i="1"/>
  <c r="A15" i="1"/>
  <c r="A16" i="1"/>
  <c r="A17" i="1"/>
  <c r="A18" i="1"/>
  <c r="A19" i="1"/>
  <c r="A20" i="1"/>
  <c r="A22" i="1"/>
  <c r="A23" i="1"/>
  <c r="A24" i="1"/>
  <c r="A25" i="1"/>
  <c r="A26" i="1"/>
  <c r="A27" i="1"/>
  <c r="A28" i="1"/>
  <c r="A30" i="1"/>
  <c r="A31" i="1"/>
  <c r="A32" i="1"/>
  <c r="A33" i="1"/>
  <c r="A34" i="1"/>
  <c r="A35" i="1"/>
  <c r="A36" i="1"/>
  <c r="A38" i="1"/>
  <c r="A39" i="1"/>
  <c r="A40" i="1"/>
  <c r="A41" i="1"/>
  <c r="A42" i="1"/>
  <c r="A43" i="1"/>
  <c r="A44" i="1"/>
  <c r="A46" i="1"/>
  <c r="A47" i="1"/>
  <c r="A48" i="1"/>
  <c r="A49" i="1"/>
  <c r="A50" i="1"/>
  <c r="A51" i="1"/>
  <c r="A52" i="1"/>
  <c r="A54" i="1"/>
  <c r="A55" i="1"/>
  <c r="A56" i="1"/>
  <c r="A57" i="1"/>
  <c r="A58" i="1"/>
  <c r="A59" i="1"/>
  <c r="A60" i="1"/>
  <c r="A62" i="58"/>
  <c r="C14" i="58"/>
  <c r="C15" i="58"/>
  <c r="C16" i="58"/>
  <c r="C17" i="58"/>
  <c r="C18" i="58"/>
  <c r="C19" i="58"/>
  <c r="C20" i="58"/>
  <c r="C22" i="58"/>
  <c r="C23" i="58"/>
  <c r="C24" i="58"/>
  <c r="C25" i="58"/>
  <c r="C26" i="58"/>
  <c r="C27" i="58"/>
  <c r="C28" i="58"/>
  <c r="C30" i="58"/>
  <c r="C31" i="58"/>
  <c r="C32" i="58"/>
  <c r="C33" i="58"/>
  <c r="C34" i="58"/>
  <c r="C35" i="58"/>
  <c r="C36" i="58"/>
  <c r="C38" i="58"/>
  <c r="C39" i="58"/>
  <c r="C40" i="58"/>
  <c r="C41" i="58"/>
  <c r="C42" i="58"/>
  <c r="C43" i="58"/>
  <c r="C44" i="58"/>
  <c r="C46" i="58"/>
  <c r="C47" i="58"/>
  <c r="C48" i="58"/>
  <c r="C49" i="58"/>
  <c r="C50" i="58"/>
  <c r="C51" i="58"/>
  <c r="C52" i="58"/>
  <c r="C54" i="58"/>
  <c r="C55" i="58"/>
  <c r="C56" i="58"/>
  <c r="C57" i="58"/>
  <c r="C58" i="58"/>
  <c r="C59" i="58"/>
  <c r="C60" i="58"/>
  <c r="B14" i="53"/>
  <c r="B15" i="53"/>
  <c r="B16" i="53"/>
  <c r="B17" i="53"/>
  <c r="B18" i="53"/>
  <c r="B19" i="53"/>
  <c r="B20" i="53"/>
  <c r="R7" i="53"/>
  <c r="R7" i="1"/>
  <c r="A14" i="53"/>
  <c r="A15" i="53"/>
  <c r="A16" i="53"/>
  <c r="A17" i="53"/>
  <c r="A18" i="53"/>
  <c r="A19" i="53"/>
  <c r="A20" i="53"/>
  <c r="A22" i="53"/>
  <c r="A23" i="53"/>
  <c r="A24" i="53"/>
  <c r="A25" i="53"/>
  <c r="A26" i="53"/>
  <c r="A27" i="53"/>
  <c r="A28" i="53"/>
  <c r="A30" i="53"/>
  <c r="A31" i="53"/>
  <c r="A32" i="53"/>
  <c r="A33" i="53"/>
  <c r="A34" i="53"/>
  <c r="A35" i="53"/>
  <c r="A36" i="53"/>
  <c r="A38" i="53"/>
  <c r="A39" i="53"/>
  <c r="A40" i="53"/>
  <c r="A41" i="53"/>
  <c r="A42" i="53"/>
  <c r="A43" i="53"/>
  <c r="A44" i="53"/>
  <c r="A46" i="53"/>
  <c r="A47" i="53"/>
  <c r="A48" i="53"/>
  <c r="A49" i="53"/>
  <c r="A50" i="53"/>
  <c r="A51" i="53"/>
  <c r="A52" i="53"/>
  <c r="B14" i="58"/>
  <c r="B15" i="58"/>
  <c r="B16" i="58"/>
  <c r="B17" i="58"/>
  <c r="B18" i="58"/>
  <c r="B19" i="58"/>
  <c r="B20" i="58"/>
  <c r="R7" i="58"/>
  <c r="R7" i="64"/>
  <c r="A62" i="1"/>
  <c r="B14" i="1"/>
  <c r="B15" i="1"/>
  <c r="B16" i="1"/>
  <c r="B17" i="1"/>
  <c r="B18" i="1"/>
  <c r="B19" i="1"/>
  <c r="B20" i="1"/>
  <c r="H5" i="1"/>
  <c r="H5" i="58"/>
  <c r="B14" i="64"/>
  <c r="B15" i="64"/>
  <c r="B16" i="64"/>
  <c r="B17" i="64"/>
  <c r="B18" i="64"/>
  <c r="B19" i="64"/>
  <c r="B20" i="64"/>
  <c r="A62" i="64"/>
  <c r="A14" i="58"/>
  <c r="A15" i="58"/>
  <c r="A16" i="58"/>
  <c r="A17" i="58"/>
  <c r="A18" i="58"/>
  <c r="A19" i="58"/>
  <c r="A20" i="58"/>
  <c r="A22" i="58"/>
  <c r="A23" i="58"/>
  <c r="A24" i="58"/>
  <c r="A25" i="58"/>
  <c r="A26" i="58"/>
  <c r="A27" i="58"/>
  <c r="A28" i="58"/>
  <c r="A30" i="58"/>
  <c r="A31" i="58"/>
  <c r="A32" i="58"/>
  <c r="A33" i="58"/>
  <c r="A34" i="58"/>
  <c r="A35" i="58"/>
  <c r="A36" i="58"/>
  <c r="A38" i="58"/>
  <c r="A39" i="58"/>
  <c r="A40" i="58"/>
  <c r="A41" i="58"/>
  <c r="A42" i="58"/>
  <c r="A43" i="58"/>
  <c r="A44" i="58"/>
  <c r="A46" i="58"/>
  <c r="A47" i="58"/>
  <c r="A48" i="58"/>
  <c r="A49" i="58"/>
  <c r="A50" i="58"/>
  <c r="A51" i="58"/>
  <c r="A52" i="58"/>
  <c r="A54" i="58"/>
  <c r="A55" i="58"/>
  <c r="A56" i="58"/>
  <c r="A57" i="58"/>
  <c r="A58" i="58"/>
  <c r="A59" i="58"/>
  <c r="A60" i="58"/>
  <c r="C14" i="1"/>
  <c r="C15" i="1"/>
  <c r="C16" i="1"/>
  <c r="C17" i="1"/>
  <c r="C18" i="1"/>
  <c r="C19" i="1"/>
  <c r="C20" i="1"/>
  <c r="C22" i="1"/>
  <c r="C23" i="1"/>
  <c r="C24" i="1"/>
  <c r="C25" i="1"/>
  <c r="C26" i="1"/>
  <c r="C27" i="1"/>
  <c r="C28" i="1"/>
  <c r="C30" i="1"/>
  <c r="C31" i="1"/>
  <c r="C32" i="1"/>
  <c r="C33" i="1"/>
  <c r="C34" i="1"/>
  <c r="C35" i="1"/>
  <c r="C36" i="1"/>
  <c r="C38" i="1"/>
  <c r="C39" i="1"/>
  <c r="C40" i="1"/>
  <c r="C41" i="1"/>
  <c r="C42" i="1"/>
  <c r="C43" i="1"/>
  <c r="C44" i="1"/>
  <c r="C46" i="1"/>
  <c r="C47" i="1"/>
  <c r="C48" i="1"/>
  <c r="C49" i="1"/>
  <c r="C50" i="1"/>
  <c r="C51" i="1"/>
  <c r="C52" i="1"/>
  <c r="C54" i="1"/>
  <c r="C55" i="1"/>
  <c r="C56" i="1"/>
  <c r="C57" i="1"/>
  <c r="C58" i="1"/>
  <c r="C59" i="1"/>
  <c r="C60" i="1"/>
  <c r="C14" i="64"/>
  <c r="C15" i="64"/>
  <c r="C16" i="64"/>
  <c r="C17" i="64"/>
  <c r="C18" i="64"/>
  <c r="C19" i="64"/>
  <c r="C20" i="64"/>
  <c r="C22" i="64"/>
  <c r="C23" i="64"/>
  <c r="C24" i="64"/>
  <c r="C25" i="64"/>
  <c r="C26" i="64"/>
  <c r="C27" i="64"/>
  <c r="C28" i="64"/>
  <c r="C30" i="64"/>
  <c r="C31" i="64"/>
  <c r="C32" i="64"/>
  <c r="C33" i="64"/>
  <c r="C34" i="64"/>
  <c r="C35" i="64"/>
  <c r="C36" i="64"/>
  <c r="C38" i="64"/>
  <c r="C39" i="64"/>
  <c r="C40" i="64"/>
  <c r="C41" i="64"/>
  <c r="C42" i="64"/>
  <c r="C43" i="64"/>
  <c r="C44" i="64"/>
  <c r="C46" i="64"/>
  <c r="C47" i="64"/>
  <c r="C48" i="64"/>
  <c r="C49" i="64"/>
  <c r="C50" i="64"/>
  <c r="C51" i="64"/>
  <c r="C52" i="64"/>
  <c r="C54" i="64"/>
  <c r="C55" i="64"/>
  <c r="C56" i="64"/>
  <c r="C57" i="64"/>
  <c r="C58" i="64"/>
  <c r="C59" i="64"/>
  <c r="C60" i="64"/>
  <c r="A62" i="61"/>
  <c r="A12" i="64"/>
  <c r="C14" i="59"/>
  <c r="C15" i="59"/>
  <c r="C16" i="59"/>
  <c r="C17" i="59"/>
  <c r="C18" i="59"/>
  <c r="C19" i="59"/>
  <c r="C20" i="59"/>
  <c r="C22" i="59"/>
  <c r="C23" i="59"/>
  <c r="C24" i="59"/>
  <c r="C25" i="59"/>
  <c r="C26" i="59"/>
  <c r="C27" i="59"/>
  <c r="C28" i="59"/>
  <c r="C30" i="59"/>
  <c r="C31" i="59"/>
  <c r="C32" i="59"/>
  <c r="C33" i="59"/>
  <c r="C34" i="59"/>
  <c r="C35" i="59"/>
  <c r="C36" i="59"/>
  <c r="C38" i="59"/>
  <c r="C39" i="59"/>
  <c r="C40" i="59"/>
  <c r="C41" i="59"/>
  <c r="C42" i="59"/>
  <c r="C43" i="59"/>
  <c r="C44" i="59"/>
  <c r="C46" i="59"/>
  <c r="C47" i="59"/>
  <c r="C48" i="59"/>
  <c r="C49" i="59"/>
  <c r="C50" i="59"/>
  <c r="C51" i="59"/>
  <c r="C52" i="59"/>
  <c r="C54" i="59"/>
  <c r="C55" i="59"/>
  <c r="C56" i="59"/>
  <c r="C57" i="59"/>
  <c r="C58" i="59"/>
  <c r="C59" i="59"/>
  <c r="C60" i="59"/>
  <c r="H5" i="59"/>
  <c r="B14" i="59"/>
  <c r="B15" i="59"/>
  <c r="B16" i="59"/>
  <c r="B17" i="59"/>
  <c r="B18" i="59"/>
  <c r="B19" i="59"/>
  <c r="B20" i="59"/>
  <c r="A14" i="59"/>
  <c r="A15" i="59"/>
  <c r="A16" i="59"/>
  <c r="A17" i="59"/>
  <c r="A18" i="59"/>
  <c r="A19" i="59"/>
  <c r="A20" i="59"/>
  <c r="A22" i="59"/>
  <c r="A23" i="59"/>
  <c r="A24" i="59"/>
  <c r="A25" i="59"/>
  <c r="A26" i="59"/>
  <c r="A27" i="59"/>
  <c r="A28" i="59"/>
  <c r="A30" i="59"/>
  <c r="A31" i="59"/>
  <c r="A32" i="59"/>
  <c r="A33" i="59"/>
  <c r="A34" i="59"/>
  <c r="A35" i="59"/>
  <c r="A36" i="59"/>
  <c r="A38" i="59"/>
  <c r="A39" i="59"/>
  <c r="A40" i="59"/>
  <c r="A41" i="59"/>
  <c r="A42" i="59"/>
  <c r="A43" i="59"/>
  <c r="A44" i="59"/>
  <c r="A46" i="59"/>
  <c r="A47" i="59"/>
  <c r="A48" i="59"/>
  <c r="A49" i="59"/>
  <c r="A50" i="59"/>
  <c r="A51" i="59"/>
  <c r="A52" i="59"/>
  <c r="A54" i="59"/>
  <c r="A55" i="59"/>
  <c r="A56" i="59"/>
  <c r="A57" i="59"/>
  <c r="A58" i="59"/>
  <c r="A59" i="59"/>
  <c r="A60" i="59"/>
  <c r="A62" i="59"/>
  <c r="A12" i="59"/>
  <c r="A14" i="61"/>
  <c r="A15" i="61"/>
  <c r="A16" i="61"/>
  <c r="A17" i="61"/>
  <c r="A18" i="61"/>
  <c r="A19" i="61"/>
  <c r="A20" i="61"/>
  <c r="A22" i="61"/>
  <c r="A23" i="61"/>
  <c r="A24" i="61"/>
  <c r="A25" i="61"/>
  <c r="A26" i="61"/>
  <c r="A27" i="61"/>
  <c r="A28" i="61"/>
  <c r="A30" i="61"/>
  <c r="A31" i="61"/>
  <c r="A32" i="61"/>
  <c r="A33" i="61"/>
  <c r="A34" i="61"/>
  <c r="A35" i="61"/>
  <c r="A36" i="61"/>
  <c r="A38" i="61"/>
  <c r="A39" i="61"/>
  <c r="A40" i="61"/>
  <c r="A41" i="61"/>
  <c r="A42" i="61"/>
  <c r="A43" i="61"/>
  <c r="A44" i="61"/>
  <c r="A46" i="61"/>
  <c r="A47" i="61"/>
  <c r="A48" i="61"/>
  <c r="A49" i="61"/>
  <c r="A50" i="61"/>
  <c r="A51" i="61"/>
  <c r="A52" i="61"/>
  <c r="A54" i="61"/>
  <c r="A55" i="61"/>
  <c r="A56" i="61"/>
  <c r="A57" i="61"/>
  <c r="A58" i="61"/>
  <c r="A59" i="61"/>
  <c r="A60" i="61"/>
  <c r="C14" i="61"/>
  <c r="C15" i="61"/>
  <c r="C16" i="61"/>
  <c r="C17" i="61"/>
  <c r="C18" i="61"/>
  <c r="C19" i="61"/>
  <c r="C20" i="61"/>
  <c r="C22" i="61"/>
  <c r="C23" i="61"/>
  <c r="C24" i="61"/>
  <c r="C25" i="61"/>
  <c r="C26" i="61"/>
  <c r="C27" i="61"/>
  <c r="C28" i="61"/>
  <c r="C30" i="61"/>
  <c r="C31" i="61"/>
  <c r="C32" i="61"/>
  <c r="C33" i="61"/>
  <c r="C34" i="61"/>
  <c r="C35" i="61"/>
  <c r="C36" i="61"/>
  <c r="C38" i="61"/>
  <c r="C39" i="61"/>
  <c r="C40" i="61"/>
  <c r="C41" i="61"/>
  <c r="C42" i="61"/>
  <c r="C43" i="61"/>
  <c r="C44" i="61"/>
  <c r="C46" i="61"/>
  <c r="C47" i="61"/>
  <c r="C48" i="61"/>
  <c r="C49" i="61"/>
  <c r="C50" i="61"/>
  <c r="C51" i="61"/>
  <c r="C52" i="61"/>
  <c r="C54" i="61"/>
  <c r="C55" i="61"/>
  <c r="C56" i="61"/>
  <c r="C57" i="61"/>
  <c r="C58" i="61"/>
  <c r="C59" i="61"/>
  <c r="C60" i="61"/>
  <c r="H5" i="61"/>
  <c r="R7" i="61"/>
  <c r="A14" i="56"/>
  <c r="A15" i="56"/>
  <c r="A16" i="56"/>
  <c r="A17" i="56"/>
  <c r="A18" i="56"/>
  <c r="A19" i="56"/>
  <c r="A20" i="56"/>
  <c r="A22" i="56"/>
  <c r="A23" i="56"/>
  <c r="A24" i="56"/>
  <c r="A25" i="56"/>
  <c r="A26" i="56"/>
  <c r="A27" i="56"/>
  <c r="A28" i="56"/>
  <c r="A30" i="56"/>
  <c r="A31" i="56"/>
  <c r="A32" i="56"/>
  <c r="A33" i="56"/>
  <c r="A34" i="56"/>
  <c r="A35" i="56"/>
  <c r="A36" i="56"/>
  <c r="A38" i="56"/>
  <c r="A39" i="56"/>
  <c r="A40" i="56"/>
  <c r="A41" i="56"/>
  <c r="A42" i="56"/>
  <c r="A43" i="56"/>
  <c r="A44" i="56"/>
  <c r="A46" i="56"/>
  <c r="A47" i="56"/>
  <c r="A48" i="56"/>
  <c r="A49" i="56"/>
  <c r="A50" i="56"/>
  <c r="A51" i="56"/>
  <c r="A52" i="56"/>
  <c r="A54" i="56"/>
  <c r="A55" i="56"/>
  <c r="A56" i="56"/>
  <c r="A57" i="56"/>
  <c r="A58" i="56"/>
  <c r="A59" i="56"/>
  <c r="A60" i="56"/>
  <c r="A62" i="56"/>
  <c r="B14" i="55"/>
  <c r="B15" i="55"/>
  <c r="B16" i="55"/>
  <c r="B17" i="55"/>
  <c r="B18" i="55"/>
  <c r="B19" i="55"/>
  <c r="B20" i="55"/>
  <c r="A12" i="55"/>
  <c r="H5" i="55"/>
  <c r="R7" i="55"/>
  <c r="B14" i="56"/>
  <c r="B15" i="56"/>
  <c r="B16" i="56"/>
  <c r="B17" i="56"/>
  <c r="B18" i="56"/>
  <c r="B19" i="56"/>
  <c r="B20" i="56"/>
  <c r="C14" i="56"/>
  <c r="C15" i="56"/>
  <c r="C16" i="56"/>
  <c r="C17" i="56"/>
  <c r="C18" i="56"/>
  <c r="C19" i="56"/>
  <c r="C20" i="56"/>
  <c r="C22" i="56"/>
  <c r="C23" i="56"/>
  <c r="C24" i="56"/>
  <c r="C25" i="56"/>
  <c r="C26" i="56"/>
  <c r="C27" i="56"/>
  <c r="C28" i="56"/>
  <c r="C30" i="56"/>
  <c r="C31" i="56"/>
  <c r="C32" i="56"/>
  <c r="C33" i="56"/>
  <c r="C34" i="56"/>
  <c r="C35" i="56"/>
  <c r="C36" i="56"/>
  <c r="C38" i="56"/>
  <c r="C39" i="56"/>
  <c r="C40" i="56"/>
  <c r="C41" i="56"/>
  <c r="C42" i="56"/>
  <c r="C43" i="56"/>
  <c r="C44" i="56"/>
  <c r="C46" i="56"/>
  <c r="C47" i="56"/>
  <c r="C48" i="56"/>
  <c r="C49" i="56"/>
  <c r="C50" i="56"/>
  <c r="C51" i="56"/>
  <c r="C52" i="56"/>
  <c r="C54" i="56"/>
  <c r="C55" i="56"/>
  <c r="C56" i="56"/>
  <c r="C57" i="56"/>
  <c r="C58" i="56"/>
  <c r="C59" i="56"/>
  <c r="C60" i="56"/>
  <c r="A12" i="56"/>
  <c r="H5" i="56"/>
  <c r="R7" i="62"/>
  <c r="H5" i="62"/>
  <c r="A12" i="53"/>
  <c r="A54" i="53"/>
  <c r="H5" i="53"/>
</calcChain>
</file>

<file path=xl/sharedStrings.xml><?xml version="1.0" encoding="utf-8"?>
<sst xmlns="http://schemas.openxmlformats.org/spreadsheetml/2006/main" count="306" uniqueCount="74">
  <si>
    <t>Premier Jour
du mois</t>
  </si>
  <si>
    <t>Dernier Jour
du mois</t>
  </si>
  <si>
    <t>Nombre d'heures</t>
  </si>
  <si>
    <t>Descriptif des activités</t>
  </si>
  <si>
    <t>Temps passé sur une opération cofinancée
par le FEDER Massif central</t>
  </si>
  <si>
    <t>Intitulé de l'opération :</t>
  </si>
  <si>
    <t>Numéro SYNERGIE :</t>
  </si>
  <si>
    <t>Nom de l'employé :</t>
  </si>
  <si>
    <t>Fonction de l'employé :</t>
  </si>
  <si>
    <t>Nom et fonction du responsable :</t>
  </si>
  <si>
    <t>Jours</t>
  </si>
  <si>
    <t>Date</t>
  </si>
  <si>
    <t>Total d'heure S1</t>
  </si>
  <si>
    <t>Total d'heure S2</t>
  </si>
  <si>
    <t>Total d'heure S3</t>
  </si>
  <si>
    <t>Total d'heure S4</t>
  </si>
  <si>
    <t>Total d'heure S5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</si>
  <si>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</si>
  <si>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</si>
  <si>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</si>
  <si>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</si>
  <si>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</si>
  <si>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</si>
  <si>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</si>
  <si>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</si>
  <si>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</si>
  <si>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</si>
  <si>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</si>
  <si>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</si>
  <si>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Comment utiliser la Trame de suivi du temps passé sur une opération FEDER ?</t>
  </si>
  <si>
    <t>Cette annexe constitue une aide pour le porteur de projet mais n’est en rien obligatoire. Elle a vocation à vous proposer une trame de temps répondant à toutes les obligations règlementaires et les contraintes de gestion du PO Massif central, et faciliter le contrôle des dépenses de personnel au moment du paiement.</t>
  </si>
  <si>
    <t>Date de commencement du projet</t>
  </si>
  <si>
    <t>Total d'heure S6</t>
  </si>
  <si>
    <r>
      <t xml:space="preserve">Ce document est composé de 13 onglets, pour une année complète + 1 mois, si votre projet ne débute pas le 1er du mois. Vous pourrez calculer les dépenses de personnel et le temps passé afférents à votre projet , </t>
    </r>
    <r>
      <rPr>
        <b/>
        <u/>
        <sz val="12"/>
        <rFont val="Calibri"/>
        <family val="2"/>
      </rPr>
      <t>quelle qu'en soit sa date de commencement</t>
    </r>
    <r>
      <rPr>
        <sz val="12"/>
        <rFont val="Calibri"/>
        <family val="2"/>
      </rPr>
      <t xml:space="preserve">. Ainsi, l'onglet M1 n'est pas dévolu au mois de janvier, et ainsi de suite... </t>
    </r>
  </si>
  <si>
    <t>M1</t>
  </si>
  <si>
    <t>M2</t>
  </si>
  <si>
    <t>M12</t>
  </si>
  <si>
    <t>M13</t>
  </si>
  <si>
    <t>M11</t>
  </si>
  <si>
    <t>M10</t>
  </si>
  <si>
    <t>M9</t>
  </si>
  <si>
    <t>M8</t>
  </si>
  <si>
    <t>M7</t>
  </si>
  <si>
    <t>M6</t>
  </si>
  <si>
    <t>M5</t>
  </si>
  <si>
    <t>M4</t>
  </si>
  <si>
    <t>M3</t>
  </si>
  <si>
    <r>
      <t xml:space="preserve">Il est </t>
    </r>
    <r>
      <rPr>
        <b/>
        <i/>
        <u/>
        <sz val="9"/>
        <rFont val="Calibri"/>
        <family val="2"/>
      </rPr>
      <t>impératif de remplir ce champ Date</t>
    </r>
    <r>
      <rPr>
        <i/>
        <sz val="9"/>
        <rFont val="Calibri"/>
        <family val="2"/>
      </rPr>
      <t>, sans quoi vous ne pourrez pas bénéficier des fonctionnalités de ce fichier.</t>
    </r>
  </si>
  <si>
    <t>Aussi, si vous souhaitez utiliser cette annexe, merci de compléter tout d'abord les champs ci-dessous.</t>
  </si>
  <si>
    <t>Nombre d'heures totales passées sur le projet</t>
  </si>
  <si>
    <t>** 1720 heures / 12 mois : Conformément à l'article 68 § 2 du règlement UE 1303 - 17/12/2013</t>
  </si>
  <si>
    <t>Coût éligible
 FEDER</t>
  </si>
  <si>
    <t xml:space="preserve">Le dernier onglet "récapitulatif" vous permet de calculer le coût total éligible (qui sera a reporter dans votre annexe 8 tableau récapitulatif des dépenses) </t>
  </si>
  <si>
    <t>Merci de renseigner chaque mois le temps de travail EN HEURES dédié exclusivement au projet cofinancé par le FEDER</t>
  </si>
  <si>
    <t>Cette fiche de temps n'est à renseigner que pour le personnel à temps non complet sur le projet FEDER</t>
  </si>
  <si>
    <t>Calcul du coût total éligible FEDER</t>
  </si>
  <si>
    <t>Nombre de mois</t>
  </si>
  <si>
    <t>Nbre d'heures de travail mensuel ***</t>
  </si>
  <si>
    <t>* Somme des montants mensuels indiqués sur les fiches de paye (total brut)</t>
  </si>
  <si>
    <t>Coût horaire</t>
  </si>
  <si>
    <t>Total salaire brut* sur la période</t>
  </si>
  <si>
    <t>Emplois aidés : préciser le montant de l'aide le cas échéant</t>
  </si>
  <si>
    <t>Taxe sur les salaires, le cas échéant</t>
  </si>
  <si>
    <t>Total charges patronales sur la période</t>
  </si>
  <si>
    <t>Nom salarié ou agent sur la période présentée</t>
  </si>
  <si>
    <t>Total brut chargé éligible au FEDER</t>
  </si>
  <si>
    <t>Inéligible</t>
  </si>
  <si>
    <t>Calcul automatique</t>
  </si>
  <si>
    <t>Signature de l'agent</t>
  </si>
  <si>
    <t>Signature du supérieur hierarchique</t>
  </si>
  <si>
    <t>Date :</t>
  </si>
  <si>
    <t>Exemple: Pierre Martin de janvier à juin 2016</t>
  </si>
  <si>
    <t>à modifier en cas de temps partiel*</t>
  </si>
  <si>
    <t xml:space="preserve">en sachant que par défaut 1 ETP = 100%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</si>
</sst>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5" formatCode="mmmm"/>
    <numFmt numFmtId="166" formatCode="d"/>
    <numFmt numFmtId="176" formatCode="dddd"/>
    <numFmt numFmtId="177" formatCode="dd/mm/yy;@"/>
    <numFmt numFmtId="178" formatCode="mmmm\ yyyy"/>
    <numFmt numFmtId="182" formatCode="#,##0.0"/>
  </numFmts>
  <fonts count="24" x14ac:knownFonts="1">
    <font>
      <sz val="10"/>
      <name val="Arial"/>
      <family val="2"/>
    </font>
    <font>
      <sz val="10"/>
      <name val="Arial"/>
    </font>
    <font>
      <sz val="10"/>
      <name val="Sylfaen"/>
      <family val="1"/>
    </font>
    <font>
      <sz val="12"/>
      <name val="Sylfaen"/>
      <family val="1"/>
    </font>
    <font>
      <b/>
      <i/>
      <sz val="14"/>
      <name val="Sylfaen"/>
      <family val="1"/>
    </font>
    <font>
      <sz val="11"/>
      <name val="Arial"/>
      <family val="2"/>
    </font>
    <font>
      <sz val="26"/>
      <name val="Century Gothic"/>
      <family val="2"/>
    </font>
    <font>
      <sz val="11"/>
      <name val="Century Gothic"/>
      <family val="2"/>
    </font>
    <font>
      <b/>
      <sz val="11"/>
      <name val="Century Gothic"/>
      <family val="2"/>
    </font>
    <font>
      <sz val="18"/>
      <name val="Century Gothic"/>
      <family val="2"/>
    </font>
    <font>
      <sz val="10"/>
      <name val="Century Gothic"/>
      <family val="2"/>
    </font>
    <font>
      <sz val="12"/>
      <name val="Century Gothic"/>
      <family val="2"/>
    </font>
    <font>
      <b/>
      <sz val="12"/>
      <name val="Century Gothic"/>
      <family val="2"/>
    </font>
    <font>
      <sz val="12"/>
      <name val="Calibri"/>
      <family val="2"/>
    </font>
    <font>
      <b/>
      <u/>
      <sz val="12"/>
      <name val="Calibri"/>
      <family val="2"/>
    </font>
    <font>
      <i/>
      <sz val="9"/>
      <name val="Calibri"/>
      <family val="2"/>
    </font>
    <font>
      <b/>
      <i/>
      <u/>
      <sz val="9"/>
      <name val="Calibri"/>
      <family val="2"/>
    </font>
    <font>
      <b/>
      <sz val="10"/>
      <name val="Arial"/>
      <family val="2"/>
    </font>
    <font>
      <b/>
      <u/>
      <sz val="16"/>
      <name val="Arial"/>
      <family val="2"/>
    </font>
    <font>
      <b/>
      <sz val="20"/>
      <color theme="3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i/>
      <sz val="9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EFCF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1F6F9"/>
        <bgColor indexed="35"/>
      </patternFill>
    </fill>
    <fill>
      <patternFill patternType="solid">
        <fgColor theme="0" tint="-0.14999847407452621"/>
        <bgColor indexed="41"/>
      </patternFill>
    </fill>
    <fill>
      <patternFill patternType="solid">
        <fgColor rgb="FFF1F6F9"/>
        <bgColor indexed="41"/>
      </patternFill>
    </fill>
    <fill>
      <patternFill patternType="solid">
        <fgColor theme="0" tint="-0.14999847407452621"/>
        <bgColor indexed="34"/>
      </patternFill>
    </fill>
  </fills>
  <borders count="19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</borders>
  <cellStyleXfs count="2">
    <xf numFmtId="0" fontId="0" fillId="0" borderId="0"/>
    <xf numFmtId="43" fontId="1" fillId="0" borderId="0" applyFill="0" applyBorder="0" applyAlignment="0" applyProtection="0"/>
  </cellStyleXfs>
  <cellXfs count="97">
    <xf numFmtId="0" fontId="0" fillId="0" borderId="0" xfId="0"/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14" fontId="3" fillId="0" borderId="3" xfId="0" applyNumberFormat="1" applyFont="1" applyBorder="1" applyAlignment="1">
      <alignment horizontal="center" vertical="center"/>
    </xf>
    <xf numFmtId="14" fontId="3" fillId="0" borderId="4" xfId="0" applyNumberFormat="1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ont="1" applyBorder="1"/>
    <xf numFmtId="2" fontId="2" fillId="0" borderId="0" xfId="0" applyNumberFormat="1" applyFont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3" borderId="0" xfId="0" applyFont="1" applyFill="1" applyBorder="1" applyAlignment="1">
      <alignment horizontal="left"/>
    </xf>
    <xf numFmtId="0" fontId="7" fillId="2" borderId="0" xfId="0" applyFont="1" applyFill="1" applyBorder="1" applyAlignment="1">
      <alignment horizontal="left"/>
    </xf>
    <xf numFmtId="0" fontId="2" fillId="4" borderId="0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/>
    </xf>
    <xf numFmtId="166" fontId="12" fillId="0" borderId="5" xfId="0" applyNumberFormat="1" applyFont="1" applyBorder="1" applyAlignment="1">
      <alignment horizontal="center" vertical="center"/>
    </xf>
    <xf numFmtId="166" fontId="10" fillId="6" borderId="5" xfId="0" applyNumberFormat="1" applyFont="1" applyFill="1" applyBorder="1" applyAlignment="1">
      <alignment horizontal="center" vertical="center"/>
    </xf>
    <xf numFmtId="166" fontId="12" fillId="0" borderId="5" xfId="0" applyNumberFormat="1" applyFont="1" applyFill="1" applyBorder="1" applyAlignment="1">
      <alignment horizontal="center" vertical="center"/>
    </xf>
    <xf numFmtId="166" fontId="10" fillId="7" borderId="5" xfId="0" applyNumberFormat="1" applyFont="1" applyFill="1" applyBorder="1" applyAlignment="1">
      <alignment horizontal="center" vertical="center"/>
    </xf>
    <xf numFmtId="0" fontId="10" fillId="6" borderId="5" xfId="0" applyFont="1" applyFill="1" applyBorder="1" applyAlignment="1">
      <alignment horizontal="center" vertical="center"/>
    </xf>
    <xf numFmtId="0" fontId="10" fillId="7" borderId="5" xfId="0" applyFont="1" applyFill="1" applyBorder="1" applyAlignment="1">
      <alignment horizontal="center" vertical="center"/>
    </xf>
    <xf numFmtId="0" fontId="5" fillId="4" borderId="0" xfId="0" applyFont="1" applyFill="1"/>
    <xf numFmtId="0" fontId="6" fillId="4" borderId="0" xfId="0" applyFont="1" applyFill="1" applyAlignment="1">
      <alignment vertical="center"/>
    </xf>
    <xf numFmtId="0" fontId="7" fillId="3" borderId="0" xfId="0" applyFont="1" applyFill="1" applyBorder="1" applyAlignment="1">
      <alignment horizontal="left"/>
    </xf>
    <xf numFmtId="0" fontId="10" fillId="0" borderId="5" xfId="0" applyFont="1" applyFill="1" applyBorder="1" applyAlignment="1">
      <alignment horizontal="center" vertical="center"/>
    </xf>
    <xf numFmtId="165" fontId="10" fillId="0" borderId="5" xfId="0" applyNumberFormat="1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14" fontId="2" fillId="0" borderId="0" xfId="0" applyNumberFormat="1" applyFont="1" applyBorder="1" applyAlignment="1">
      <alignment horizontal="center" vertical="center"/>
    </xf>
    <xf numFmtId="14" fontId="2" fillId="4" borderId="0" xfId="0" quotePrefix="1" applyNumberFormat="1" applyFont="1" applyFill="1" applyBorder="1" applyAlignment="1">
      <alignment horizontal="center" vertical="center"/>
    </xf>
    <xf numFmtId="176" fontId="2" fillId="4" borderId="0" xfId="0" applyNumberFormat="1" applyFont="1" applyFill="1" applyBorder="1" applyAlignment="1">
      <alignment horizontal="center" vertical="center"/>
    </xf>
    <xf numFmtId="166" fontId="2" fillId="0" borderId="0" xfId="0" applyNumberFormat="1" applyFont="1" applyBorder="1" applyAlignment="1">
      <alignment horizontal="center" vertical="center"/>
    </xf>
    <xf numFmtId="0" fontId="7" fillId="0" borderId="0" xfId="0" applyFont="1" applyFill="1" applyBorder="1" applyAlignment="1">
      <alignment horizontal="left"/>
    </xf>
    <xf numFmtId="0" fontId="7" fillId="0" borderId="0" xfId="0" applyFont="1" applyFill="1" applyBorder="1" applyAlignment="1"/>
    <xf numFmtId="0" fontId="19" fillId="0" borderId="0" xfId="0" applyFont="1"/>
    <xf numFmtId="0" fontId="20" fillId="0" borderId="0" xfId="0" applyFont="1" applyAlignment="1" applyProtection="1">
      <alignment vertical="center" wrapText="1"/>
    </xf>
    <xf numFmtId="0" fontId="21" fillId="0" borderId="0" xfId="0" applyFont="1" applyAlignment="1" applyProtection="1">
      <alignment vertical="center"/>
    </xf>
    <xf numFmtId="177" fontId="21" fillId="0" borderId="0" xfId="0" applyNumberFormat="1" applyFont="1" applyAlignment="1" applyProtection="1">
      <alignment vertical="center"/>
    </xf>
    <xf numFmtId="0" fontId="21" fillId="0" borderId="0" xfId="0" applyFont="1" applyAlignment="1" applyProtection="1">
      <alignment vertical="center" wrapText="1"/>
    </xf>
    <xf numFmtId="0" fontId="7" fillId="3" borderId="0" xfId="0" applyFont="1" applyFill="1" applyBorder="1" applyAlignment="1">
      <alignment horizontal="left"/>
    </xf>
    <xf numFmtId="14" fontId="21" fillId="8" borderId="0" xfId="0" applyNumberFormat="1" applyFont="1" applyFill="1" applyAlignment="1" applyProtection="1">
      <alignment horizontal="center" vertical="center"/>
      <protection locked="0"/>
    </xf>
    <xf numFmtId="178" fontId="2" fillId="0" borderId="0" xfId="0" applyNumberFormat="1" applyFont="1" applyBorder="1" applyAlignment="1">
      <alignment horizontal="center" vertical="center"/>
    </xf>
    <xf numFmtId="182" fontId="10" fillId="6" borderId="5" xfId="0" applyNumberFormat="1" applyFont="1" applyFill="1" applyBorder="1" applyAlignment="1" applyProtection="1">
      <alignment horizontal="center" vertical="center"/>
      <protection locked="0"/>
    </xf>
    <xf numFmtId="182" fontId="10" fillId="7" borderId="5" xfId="0" applyNumberFormat="1" applyFont="1" applyFill="1" applyBorder="1" applyAlignment="1" applyProtection="1">
      <alignment horizontal="center" vertical="center"/>
      <protection locked="0"/>
    </xf>
    <xf numFmtId="182" fontId="2" fillId="5" borderId="5" xfId="0" applyNumberFormat="1" applyFont="1" applyFill="1" applyBorder="1" applyAlignment="1">
      <alignment horizontal="center" vertical="center"/>
    </xf>
    <xf numFmtId="0" fontId="20" fillId="0" borderId="0" xfId="0" applyFont="1" applyAlignment="1" applyProtection="1">
      <alignment horizontal="left" vertical="center" wrapText="1"/>
    </xf>
    <xf numFmtId="0" fontId="20" fillId="0" borderId="0" xfId="0" applyFont="1" applyAlignment="1" applyProtection="1">
      <alignment vertical="center"/>
    </xf>
    <xf numFmtId="0" fontId="22" fillId="0" borderId="0" xfId="0" applyFont="1" applyAlignment="1" applyProtection="1">
      <alignment horizontal="left" vertical="center"/>
    </xf>
    <xf numFmtId="43" fontId="1" fillId="0" borderId="5" xfId="1" applyBorder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0" fillId="9" borderId="5" xfId="0" applyFill="1" applyBorder="1" applyAlignment="1" applyProtection="1">
      <alignment horizontal="center" vertical="center" wrapText="1"/>
      <protection locked="0"/>
    </xf>
    <xf numFmtId="0" fontId="0" fillId="7" borderId="5" xfId="0" applyFill="1" applyBorder="1" applyAlignment="1" applyProtection="1">
      <alignment horizontal="center" vertical="center" wrapText="1"/>
      <protection locked="0"/>
    </xf>
    <xf numFmtId="0" fontId="0" fillId="0" borderId="0" xfId="0" applyFont="1" applyAlignment="1" applyProtection="1">
      <alignment vertical="center"/>
      <protection locked="0"/>
    </xf>
    <xf numFmtId="0" fontId="0" fillId="8" borderId="5" xfId="0" applyFill="1" applyBorder="1" applyAlignment="1" applyProtection="1">
      <alignment horizontal="center" vertical="center" wrapText="1"/>
    </xf>
    <xf numFmtId="2" fontId="0" fillId="8" borderId="5" xfId="0" applyNumberFormat="1" applyFill="1" applyBorder="1" applyAlignment="1" applyProtection="1">
      <alignment horizontal="center" vertical="center"/>
    </xf>
    <xf numFmtId="44" fontId="0" fillId="8" borderId="5" xfId="0" applyNumberFormat="1" applyFill="1" applyBorder="1" applyAlignment="1" applyProtection="1">
      <alignment horizontal="center" vertical="center"/>
    </xf>
    <xf numFmtId="0" fontId="0" fillId="8" borderId="5" xfId="0" applyFill="1" applyBorder="1" applyAlignment="1" applyProtection="1">
      <alignment horizontal="center" vertical="center"/>
    </xf>
    <xf numFmtId="44" fontId="17" fillId="8" borderId="5" xfId="0" applyNumberFormat="1" applyFont="1" applyFill="1" applyBorder="1" applyAlignment="1" applyProtection="1">
      <alignment horizontal="center" vertical="center"/>
    </xf>
    <xf numFmtId="0" fontId="0" fillId="0" borderId="6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8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0" borderId="10" xfId="0" applyBorder="1" applyProtection="1">
      <protection locked="0"/>
    </xf>
    <xf numFmtId="0" fontId="0" fillId="0" borderId="11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13" xfId="0" applyBorder="1" applyProtection="1">
      <protection locked="0"/>
    </xf>
    <xf numFmtId="43" fontId="0" fillId="0" borderId="5" xfId="1" applyFont="1" applyBorder="1" applyAlignment="1" applyProtection="1">
      <alignment horizontal="center" vertical="center" wrapText="1"/>
      <protection locked="0"/>
    </xf>
    <xf numFmtId="0" fontId="20" fillId="0" borderId="0" xfId="0" applyFont="1" applyFill="1" applyAlignment="1" applyProtection="1">
      <alignment horizontal="left" vertical="center"/>
    </xf>
    <xf numFmtId="9" fontId="21" fillId="0" borderId="0" xfId="0" applyNumberFormat="1" applyFont="1" applyAlignment="1" applyProtection="1">
      <alignment vertical="center"/>
    </xf>
    <xf numFmtId="0" fontId="20" fillId="0" borderId="0" xfId="0" applyFont="1" applyFill="1" applyAlignment="1" applyProtection="1">
      <alignment horizontal="left" vertical="center"/>
    </xf>
    <xf numFmtId="9" fontId="21" fillId="8" borderId="18" xfId="0" applyNumberFormat="1" applyFont="1" applyFill="1" applyBorder="1" applyAlignment="1" applyProtection="1">
      <alignment horizontal="left" vertical="center"/>
      <protection locked="0"/>
    </xf>
    <xf numFmtId="0" fontId="20" fillId="0" borderId="0" xfId="0" applyFont="1" applyAlignment="1" applyProtection="1">
      <alignment horizontal="left" vertical="center" wrapText="1"/>
    </xf>
    <xf numFmtId="0" fontId="23" fillId="0" borderId="0" xfId="0" applyFont="1" applyAlignment="1" applyProtection="1">
      <alignment horizontal="left" vertical="top" wrapText="1"/>
    </xf>
    <xf numFmtId="0" fontId="21" fillId="8" borderId="17" xfId="0" applyFont="1" applyFill="1" applyBorder="1" applyAlignment="1" applyProtection="1">
      <alignment horizontal="left" vertical="center"/>
      <protection locked="0"/>
    </xf>
    <xf numFmtId="0" fontId="7" fillId="3" borderId="0" xfId="0" applyFont="1" applyFill="1" applyBorder="1" applyAlignment="1">
      <alignment horizontal="left"/>
    </xf>
    <xf numFmtId="176" fontId="11" fillId="10" borderId="14" xfId="0" applyNumberFormat="1" applyFont="1" applyFill="1" applyBorder="1" applyAlignment="1">
      <alignment horizontal="left" vertical="center"/>
    </xf>
    <xf numFmtId="0" fontId="11" fillId="10" borderId="16" xfId="0" applyFont="1" applyFill="1" applyBorder="1" applyAlignment="1">
      <alignment horizontal="left" vertical="center"/>
    </xf>
    <xf numFmtId="178" fontId="4" fillId="13" borderId="5" xfId="0" applyNumberFormat="1" applyFont="1" applyFill="1" applyBorder="1" applyAlignment="1">
      <alignment horizontal="center" vertical="center"/>
    </xf>
    <xf numFmtId="0" fontId="9" fillId="4" borderId="0" xfId="0" applyFont="1" applyFill="1" applyAlignment="1">
      <alignment horizontal="center" vertical="center" wrapText="1"/>
    </xf>
    <xf numFmtId="176" fontId="11" fillId="10" borderId="16" xfId="0" applyNumberFormat="1" applyFont="1" applyFill="1" applyBorder="1" applyAlignment="1">
      <alignment horizontal="left" vertical="center"/>
    </xf>
    <xf numFmtId="176" fontId="11" fillId="12" borderId="14" xfId="0" applyNumberFormat="1" applyFont="1" applyFill="1" applyBorder="1" applyAlignment="1">
      <alignment horizontal="left" vertical="center"/>
    </xf>
    <xf numFmtId="176" fontId="11" fillId="12" borderId="16" xfId="0" applyNumberFormat="1" applyFont="1" applyFill="1" applyBorder="1" applyAlignment="1">
      <alignment horizontal="left" vertical="center"/>
    </xf>
    <xf numFmtId="0" fontId="7" fillId="6" borderId="18" xfId="0" applyFont="1" applyFill="1" applyBorder="1" applyAlignment="1">
      <alignment horizontal="left"/>
    </xf>
    <xf numFmtId="0" fontId="7" fillId="6" borderId="17" xfId="0" applyFont="1" applyFill="1" applyBorder="1" applyAlignment="1">
      <alignment horizontal="left"/>
    </xf>
    <xf numFmtId="0" fontId="10" fillId="0" borderId="5" xfId="0" applyFont="1" applyFill="1" applyBorder="1" applyAlignment="1">
      <alignment horizontal="center" vertical="center"/>
    </xf>
    <xf numFmtId="0" fontId="11" fillId="11" borderId="5" xfId="0" applyFont="1" applyFill="1" applyBorder="1" applyAlignment="1">
      <alignment horizontal="center" vertical="center"/>
    </xf>
    <xf numFmtId="0" fontId="11" fillId="7" borderId="14" xfId="0" applyFont="1" applyFill="1" applyBorder="1" applyAlignment="1">
      <alignment horizontal="center" vertical="center"/>
    </xf>
    <xf numFmtId="0" fontId="11" fillId="7" borderId="15" xfId="0" applyFont="1" applyFill="1" applyBorder="1" applyAlignment="1">
      <alignment horizontal="center" vertical="center"/>
    </xf>
    <xf numFmtId="0" fontId="11" fillId="7" borderId="16" xfId="0" applyFont="1" applyFill="1" applyBorder="1" applyAlignment="1">
      <alignment horizontal="center" vertical="center"/>
    </xf>
    <xf numFmtId="0" fontId="8" fillId="5" borderId="14" xfId="0" applyFont="1" applyFill="1" applyBorder="1" applyAlignment="1">
      <alignment horizontal="center" vertical="center" wrapText="1"/>
    </xf>
    <xf numFmtId="0" fontId="8" fillId="5" borderId="15" xfId="0" applyFont="1" applyFill="1" applyBorder="1" applyAlignment="1">
      <alignment horizontal="center" vertical="center" wrapText="1"/>
    </xf>
    <xf numFmtId="0" fontId="8" fillId="5" borderId="16" xfId="0" applyFont="1" applyFill="1" applyBorder="1" applyAlignment="1">
      <alignment horizontal="center" vertical="center" wrapText="1"/>
    </xf>
    <xf numFmtId="0" fontId="17" fillId="0" borderId="14" xfId="0" applyFont="1" applyBorder="1" applyAlignment="1" applyProtection="1">
      <alignment horizontal="center"/>
      <protection locked="0"/>
    </xf>
    <xf numFmtId="0" fontId="17" fillId="0" borderId="16" xfId="0" applyFont="1" applyBorder="1" applyAlignment="1" applyProtection="1">
      <alignment horizontal="center"/>
      <protection locked="0"/>
    </xf>
    <xf numFmtId="0" fontId="17" fillId="0" borderId="15" xfId="0" applyFont="1" applyBorder="1" applyAlignment="1" applyProtection="1">
      <alignment horizontal="center"/>
      <protection locked="0"/>
    </xf>
    <xf numFmtId="0" fontId="17" fillId="0" borderId="12" xfId="0" applyFont="1" applyBorder="1" applyAlignment="1" applyProtection="1">
      <alignment horizontal="center"/>
      <protection locked="0"/>
    </xf>
    <xf numFmtId="0" fontId="18" fillId="0" borderId="0" xfId="0" applyFont="1" applyAlignment="1" applyProtection="1">
      <alignment horizontal="center"/>
      <protection locked="0"/>
    </xf>
  </cellXfs>
  <cellStyles count="2">
    <cellStyle name="Milliers" xfId="1" builtinId="3"/>
    <cellStyle name="Normal" xfId="0" builtinId="0"/>
  </cellStyles>
  <dxfs count="192">
    <dxf>
      <font>
        <color rgb="FFFFFFFF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solid">
          <fgColor indexed="26"/>
          <bgColor indexed="43"/>
        </patternFill>
      </fill>
    </dxf>
    <dxf>
      <font>
        <b val="0"/>
        <condense val="0"/>
        <extend val="0"/>
        <color indexed="22"/>
      </font>
    </dxf>
    <dxf>
      <fill>
        <patternFill>
          <bgColor rgb="FFFFFF00"/>
        </patternFill>
      </fill>
    </dxf>
    <dxf>
      <fill>
        <patternFill patternType="solid">
          <fgColor indexed="26"/>
          <bgColor indexed="43"/>
        </patternFill>
      </fill>
    </dxf>
    <dxf>
      <font>
        <b val="0"/>
        <condense val="0"/>
        <extend val="0"/>
        <color indexed="22"/>
      </font>
    </dxf>
    <dxf>
      <font>
        <color rgb="FFFFFFFF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solid">
          <fgColor indexed="26"/>
          <bgColor indexed="43"/>
        </patternFill>
      </fill>
    </dxf>
    <dxf>
      <font>
        <b val="0"/>
        <condense val="0"/>
        <extend val="0"/>
        <color indexed="22"/>
      </font>
    </dxf>
    <dxf>
      <fill>
        <patternFill>
          <bgColor rgb="FFFFFF00"/>
        </patternFill>
      </fill>
    </dxf>
    <dxf>
      <fill>
        <patternFill patternType="solid">
          <fgColor indexed="26"/>
          <bgColor indexed="43"/>
        </patternFill>
      </fill>
    </dxf>
    <dxf>
      <font>
        <b val="0"/>
        <condense val="0"/>
        <extend val="0"/>
        <color indexed="22"/>
      </font>
    </dxf>
    <dxf>
      <font>
        <color rgb="FFFFFFFF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solid">
          <fgColor indexed="26"/>
          <bgColor indexed="43"/>
        </patternFill>
      </fill>
    </dxf>
    <dxf>
      <font>
        <b val="0"/>
        <condense val="0"/>
        <extend val="0"/>
        <color indexed="22"/>
      </font>
    </dxf>
    <dxf>
      <fill>
        <patternFill>
          <bgColor rgb="FFFFFF00"/>
        </patternFill>
      </fill>
    </dxf>
    <dxf>
      <fill>
        <patternFill patternType="solid">
          <fgColor indexed="26"/>
          <bgColor indexed="43"/>
        </patternFill>
      </fill>
    </dxf>
    <dxf>
      <font>
        <b val="0"/>
        <condense val="0"/>
        <extend val="0"/>
        <color indexed="22"/>
      </font>
    </dxf>
    <dxf>
      <font>
        <color rgb="FFFFFFFF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solid">
          <fgColor indexed="26"/>
          <bgColor indexed="43"/>
        </patternFill>
      </fill>
    </dxf>
    <dxf>
      <font>
        <b val="0"/>
        <condense val="0"/>
        <extend val="0"/>
        <color indexed="22"/>
      </font>
    </dxf>
    <dxf>
      <fill>
        <patternFill>
          <bgColor rgb="FFFFFF00"/>
        </patternFill>
      </fill>
    </dxf>
    <dxf>
      <fill>
        <patternFill patternType="solid">
          <fgColor indexed="26"/>
          <bgColor indexed="43"/>
        </patternFill>
      </fill>
    </dxf>
    <dxf>
      <font>
        <b val="0"/>
        <condense val="0"/>
        <extend val="0"/>
        <color indexed="22"/>
      </font>
    </dxf>
    <dxf>
      <font>
        <color rgb="FFFFFFFF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solid">
          <fgColor indexed="26"/>
          <bgColor indexed="43"/>
        </patternFill>
      </fill>
    </dxf>
    <dxf>
      <font>
        <b val="0"/>
        <condense val="0"/>
        <extend val="0"/>
        <color indexed="22"/>
      </font>
    </dxf>
    <dxf>
      <fill>
        <patternFill>
          <bgColor rgb="FFFFFF00"/>
        </patternFill>
      </fill>
    </dxf>
    <dxf>
      <fill>
        <patternFill patternType="solid">
          <fgColor indexed="26"/>
          <bgColor indexed="43"/>
        </patternFill>
      </fill>
    </dxf>
    <dxf>
      <font>
        <b val="0"/>
        <condense val="0"/>
        <extend val="0"/>
        <color indexed="22"/>
      </font>
    </dxf>
    <dxf>
      <font>
        <color rgb="FFFFFFFF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solid">
          <fgColor indexed="26"/>
          <bgColor indexed="43"/>
        </patternFill>
      </fill>
    </dxf>
    <dxf>
      <font>
        <b val="0"/>
        <condense val="0"/>
        <extend val="0"/>
        <color indexed="22"/>
      </font>
    </dxf>
    <dxf>
      <fill>
        <patternFill>
          <bgColor rgb="FFFFFF00"/>
        </patternFill>
      </fill>
    </dxf>
    <dxf>
      <fill>
        <patternFill patternType="solid">
          <fgColor indexed="26"/>
          <bgColor indexed="43"/>
        </patternFill>
      </fill>
    </dxf>
    <dxf>
      <font>
        <b val="0"/>
        <condense val="0"/>
        <extend val="0"/>
        <color indexed="22"/>
      </font>
    </dxf>
    <dxf>
      <font>
        <color rgb="FFFFFFFF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solid">
          <fgColor indexed="26"/>
          <bgColor indexed="43"/>
        </patternFill>
      </fill>
    </dxf>
    <dxf>
      <font>
        <b val="0"/>
        <condense val="0"/>
        <extend val="0"/>
        <color indexed="22"/>
      </font>
    </dxf>
    <dxf>
      <fill>
        <patternFill>
          <bgColor rgb="FFFFFF00"/>
        </patternFill>
      </fill>
    </dxf>
    <dxf>
      <fill>
        <patternFill patternType="solid">
          <fgColor indexed="26"/>
          <bgColor indexed="43"/>
        </patternFill>
      </fill>
    </dxf>
    <dxf>
      <font>
        <b val="0"/>
        <condense val="0"/>
        <extend val="0"/>
        <color indexed="22"/>
      </font>
    </dxf>
    <dxf>
      <font>
        <color rgb="FFFFFFFF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solid">
          <fgColor indexed="26"/>
          <bgColor indexed="43"/>
        </patternFill>
      </fill>
    </dxf>
    <dxf>
      <font>
        <b val="0"/>
        <condense val="0"/>
        <extend val="0"/>
        <color indexed="22"/>
      </font>
    </dxf>
    <dxf>
      <fill>
        <patternFill>
          <bgColor rgb="FFFFFF00"/>
        </patternFill>
      </fill>
    </dxf>
    <dxf>
      <fill>
        <patternFill patternType="solid">
          <fgColor indexed="26"/>
          <bgColor indexed="43"/>
        </patternFill>
      </fill>
    </dxf>
    <dxf>
      <font>
        <b val="0"/>
        <condense val="0"/>
        <extend val="0"/>
        <color indexed="22"/>
      </font>
    </dxf>
    <dxf>
      <font>
        <color rgb="FFFFFFFF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solid">
          <fgColor indexed="26"/>
          <bgColor indexed="43"/>
        </patternFill>
      </fill>
    </dxf>
    <dxf>
      <font>
        <b val="0"/>
        <condense val="0"/>
        <extend val="0"/>
        <color indexed="22"/>
      </font>
    </dxf>
    <dxf>
      <fill>
        <patternFill>
          <bgColor rgb="FFFFFF00"/>
        </patternFill>
      </fill>
    </dxf>
    <dxf>
      <fill>
        <patternFill patternType="solid">
          <fgColor indexed="26"/>
          <bgColor indexed="43"/>
        </patternFill>
      </fill>
    </dxf>
    <dxf>
      <font>
        <b val="0"/>
        <condense val="0"/>
        <extend val="0"/>
        <color indexed="22"/>
      </font>
    </dxf>
    <dxf>
      <font>
        <color rgb="FFFFFFFF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solid">
          <fgColor indexed="26"/>
          <bgColor indexed="43"/>
        </patternFill>
      </fill>
    </dxf>
    <dxf>
      <font>
        <b val="0"/>
        <condense val="0"/>
        <extend val="0"/>
        <color indexed="22"/>
      </font>
    </dxf>
    <dxf>
      <fill>
        <patternFill>
          <bgColor rgb="FFFFFF00"/>
        </patternFill>
      </fill>
    </dxf>
    <dxf>
      <fill>
        <patternFill patternType="solid">
          <fgColor indexed="26"/>
          <bgColor indexed="43"/>
        </patternFill>
      </fill>
    </dxf>
    <dxf>
      <font>
        <b val="0"/>
        <condense val="0"/>
        <extend val="0"/>
        <color indexed="22"/>
      </font>
    </dxf>
    <dxf>
      <font>
        <color rgb="FFFFFFFF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solid">
          <fgColor indexed="26"/>
          <bgColor indexed="43"/>
        </patternFill>
      </fill>
    </dxf>
    <dxf>
      <font>
        <b val="0"/>
        <condense val="0"/>
        <extend val="0"/>
        <color indexed="22"/>
      </font>
    </dxf>
    <dxf>
      <fill>
        <patternFill>
          <bgColor rgb="FFFFFF00"/>
        </patternFill>
      </fill>
    </dxf>
    <dxf>
      <fill>
        <patternFill patternType="solid">
          <fgColor indexed="26"/>
          <bgColor indexed="43"/>
        </patternFill>
      </fill>
    </dxf>
    <dxf>
      <font>
        <b val="0"/>
        <condense val="0"/>
        <extend val="0"/>
        <color indexed="22"/>
      </font>
    </dxf>
    <dxf>
      <font>
        <color rgb="FFFFFFFF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solid">
          <fgColor indexed="26"/>
          <bgColor indexed="43"/>
        </patternFill>
      </fill>
    </dxf>
    <dxf>
      <font>
        <b val="0"/>
        <condense val="0"/>
        <extend val="0"/>
        <color indexed="22"/>
      </font>
    </dxf>
    <dxf>
      <fill>
        <patternFill>
          <bgColor rgb="FFFFFF00"/>
        </patternFill>
      </fill>
    </dxf>
    <dxf>
      <fill>
        <patternFill patternType="solid">
          <fgColor indexed="26"/>
          <bgColor indexed="43"/>
        </patternFill>
      </fill>
    </dxf>
    <dxf>
      <font>
        <b val="0"/>
        <condense val="0"/>
        <extend val="0"/>
        <color indexed="22"/>
      </font>
    </dxf>
    <dxf>
      <font>
        <color rgb="FFFFFFFF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solid">
          <fgColor indexed="26"/>
          <bgColor indexed="43"/>
        </patternFill>
      </fill>
    </dxf>
    <dxf>
      <font>
        <b val="0"/>
        <condense val="0"/>
        <extend val="0"/>
        <color indexed="22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europe-en-france.gouv.fr/Des-programmes-pour-qui-pour-quoi/Trouver-une-aide/Programmes-regionaux-pluri-regionaux-et-nationaux/Le-FEDER-dans-les-regions-du-Massif-Central-POI" TargetMode="External"/><Relationship Id="rId2" Type="http://schemas.openxmlformats.org/officeDocument/2006/relationships/image" Target="../media/image1.jpeg"/><Relationship Id="rId1" Type="http://schemas.openxmlformats.org/officeDocument/2006/relationships/hyperlink" Target="http://www.gip-massif-central.org/" TargetMode="External"/><Relationship Id="rId4" Type="http://schemas.openxmlformats.org/officeDocument/2006/relationships/image" Target="../media/image2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27</xdr:row>
      <xdr:rowOff>0</xdr:rowOff>
    </xdr:from>
    <xdr:to>
      <xdr:col>9</xdr:col>
      <xdr:colOff>428625</xdr:colOff>
      <xdr:row>27</xdr:row>
      <xdr:rowOff>381000</xdr:rowOff>
    </xdr:to>
    <xdr:pic>
      <xdr:nvPicPr>
        <xdr:cNvPr id="20722" name="Image 16" descr="Massif central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15050" y="5191125"/>
          <a:ext cx="119062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27</xdr:row>
      <xdr:rowOff>0</xdr:rowOff>
    </xdr:from>
    <xdr:to>
      <xdr:col>11</xdr:col>
      <xdr:colOff>0</xdr:colOff>
      <xdr:row>28</xdr:row>
      <xdr:rowOff>38100</xdr:rowOff>
    </xdr:to>
    <xdr:pic>
      <xdr:nvPicPr>
        <xdr:cNvPr id="20723" name="Image 17" descr="l'Europe s'engage dans le Massif central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39050" y="5191125"/>
          <a:ext cx="7620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1</xdr:row>
      <xdr:rowOff>85725</xdr:rowOff>
    </xdr:from>
    <xdr:to>
      <xdr:col>1</xdr:col>
      <xdr:colOff>238125</xdr:colOff>
      <xdr:row>3</xdr:row>
      <xdr:rowOff>0</xdr:rowOff>
    </xdr:to>
    <xdr:pic>
      <xdr:nvPicPr>
        <xdr:cNvPr id="56377" name="Imag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76225"/>
          <a:ext cx="100965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1</xdr:row>
      <xdr:rowOff>85725</xdr:rowOff>
    </xdr:from>
    <xdr:to>
      <xdr:col>1</xdr:col>
      <xdr:colOff>238125</xdr:colOff>
      <xdr:row>3</xdr:row>
      <xdr:rowOff>0</xdr:rowOff>
    </xdr:to>
    <xdr:pic>
      <xdr:nvPicPr>
        <xdr:cNvPr id="57401" name="Imag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76225"/>
          <a:ext cx="100965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1</xdr:row>
      <xdr:rowOff>85725</xdr:rowOff>
    </xdr:from>
    <xdr:to>
      <xdr:col>1</xdr:col>
      <xdr:colOff>238125</xdr:colOff>
      <xdr:row>3</xdr:row>
      <xdr:rowOff>0</xdr:rowOff>
    </xdr:to>
    <xdr:pic>
      <xdr:nvPicPr>
        <xdr:cNvPr id="58425" name="Imag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76225"/>
          <a:ext cx="100965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1</xdr:row>
      <xdr:rowOff>85725</xdr:rowOff>
    </xdr:from>
    <xdr:to>
      <xdr:col>1</xdr:col>
      <xdr:colOff>238125</xdr:colOff>
      <xdr:row>3</xdr:row>
      <xdr:rowOff>0</xdr:rowOff>
    </xdr:to>
    <xdr:pic>
      <xdr:nvPicPr>
        <xdr:cNvPr id="59449" name="Imag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76225"/>
          <a:ext cx="100965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1</xdr:row>
      <xdr:rowOff>85725</xdr:rowOff>
    </xdr:from>
    <xdr:to>
      <xdr:col>1</xdr:col>
      <xdr:colOff>238125</xdr:colOff>
      <xdr:row>3</xdr:row>
      <xdr:rowOff>0</xdr:rowOff>
    </xdr:to>
    <xdr:pic>
      <xdr:nvPicPr>
        <xdr:cNvPr id="47173" name="Imag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76225"/>
          <a:ext cx="100965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1</xdr:row>
      <xdr:rowOff>85725</xdr:rowOff>
    </xdr:from>
    <xdr:to>
      <xdr:col>1</xdr:col>
      <xdr:colOff>238125</xdr:colOff>
      <xdr:row>3</xdr:row>
      <xdr:rowOff>0</xdr:rowOff>
    </xdr:to>
    <xdr:pic>
      <xdr:nvPicPr>
        <xdr:cNvPr id="1143" name="Imag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76225"/>
          <a:ext cx="100965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1</xdr:row>
      <xdr:rowOff>85725</xdr:rowOff>
    </xdr:from>
    <xdr:to>
      <xdr:col>1</xdr:col>
      <xdr:colOff>238125</xdr:colOff>
      <xdr:row>3</xdr:row>
      <xdr:rowOff>0</xdr:rowOff>
    </xdr:to>
    <xdr:pic>
      <xdr:nvPicPr>
        <xdr:cNvPr id="49209" name="Imag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76225"/>
          <a:ext cx="100965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1</xdr:row>
      <xdr:rowOff>85725</xdr:rowOff>
    </xdr:from>
    <xdr:to>
      <xdr:col>1</xdr:col>
      <xdr:colOff>142875</xdr:colOff>
      <xdr:row>3</xdr:row>
      <xdr:rowOff>0</xdr:rowOff>
    </xdr:to>
    <xdr:pic>
      <xdr:nvPicPr>
        <xdr:cNvPr id="50233" name="Imag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276225"/>
          <a:ext cx="100965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1</xdr:row>
      <xdr:rowOff>114300</xdr:rowOff>
    </xdr:from>
    <xdr:to>
      <xdr:col>1</xdr:col>
      <xdr:colOff>219075</xdr:colOff>
      <xdr:row>3</xdr:row>
      <xdr:rowOff>28575</xdr:rowOff>
    </xdr:to>
    <xdr:pic>
      <xdr:nvPicPr>
        <xdr:cNvPr id="51257" name="Imag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304800"/>
          <a:ext cx="100965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1</xdr:row>
      <xdr:rowOff>85725</xdr:rowOff>
    </xdr:from>
    <xdr:to>
      <xdr:col>1</xdr:col>
      <xdr:colOff>238125</xdr:colOff>
      <xdr:row>3</xdr:row>
      <xdr:rowOff>0</xdr:rowOff>
    </xdr:to>
    <xdr:pic>
      <xdr:nvPicPr>
        <xdr:cNvPr id="52281" name="Imag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76225"/>
          <a:ext cx="100965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1</xdr:row>
      <xdr:rowOff>85725</xdr:rowOff>
    </xdr:from>
    <xdr:to>
      <xdr:col>1</xdr:col>
      <xdr:colOff>238125</xdr:colOff>
      <xdr:row>3</xdr:row>
      <xdr:rowOff>0</xdr:rowOff>
    </xdr:to>
    <xdr:pic>
      <xdr:nvPicPr>
        <xdr:cNvPr id="53305" name="Imag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76225"/>
          <a:ext cx="100965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1</xdr:row>
      <xdr:rowOff>85725</xdr:rowOff>
    </xdr:from>
    <xdr:to>
      <xdr:col>1</xdr:col>
      <xdr:colOff>238125</xdr:colOff>
      <xdr:row>3</xdr:row>
      <xdr:rowOff>0</xdr:rowOff>
    </xdr:to>
    <xdr:pic>
      <xdr:nvPicPr>
        <xdr:cNvPr id="54329" name="Imag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76225"/>
          <a:ext cx="100965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1</xdr:row>
      <xdr:rowOff>85725</xdr:rowOff>
    </xdr:from>
    <xdr:to>
      <xdr:col>1</xdr:col>
      <xdr:colOff>238125</xdr:colOff>
      <xdr:row>3</xdr:row>
      <xdr:rowOff>0</xdr:rowOff>
    </xdr:to>
    <xdr:pic>
      <xdr:nvPicPr>
        <xdr:cNvPr id="55353" name="Imag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76225"/>
          <a:ext cx="100965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"/>
  <dimension ref="A1:N54"/>
  <sheetViews>
    <sheetView showGridLines="0" showRowColHeaders="0" tabSelected="1" zoomScaleNormal="100" zoomScaleSheetLayoutView="100" workbookViewId="0">
      <selection activeCell="F17" sqref="F17"/>
    </sheetView>
  </sheetViews>
  <sheetFormatPr baseColWidth="10" defaultRowHeight="12.75" x14ac:dyDescent="0.2"/>
  <cols>
    <col min="1" max="3" width="11.42578125" style="35"/>
    <col min="4" max="4" width="3.5703125" style="35" bestFit="1" customWidth="1"/>
    <col min="5" max="5" width="5" style="35" bestFit="1" customWidth="1"/>
    <col min="6" max="6" width="10.85546875" style="35" bestFit="1" customWidth="1"/>
    <col min="7" max="7" width="17" style="35" customWidth="1"/>
    <col min="8" max="8" width="21" style="35" bestFit="1" customWidth="1"/>
    <col min="9" max="16384" width="11.42578125" style="35"/>
  </cols>
  <sheetData>
    <row r="1" spans="1:14" ht="26.25" x14ac:dyDescent="0.4">
      <c r="A1" s="33" t="s">
        <v>29</v>
      </c>
    </row>
    <row r="3" spans="1:14" ht="12.75" customHeight="1" x14ac:dyDescent="0.2">
      <c r="A3" s="71" t="s">
        <v>30</v>
      </c>
      <c r="B3" s="71"/>
      <c r="C3" s="71"/>
      <c r="D3" s="71"/>
      <c r="E3" s="71"/>
      <c r="F3" s="71"/>
      <c r="G3" s="71"/>
      <c r="H3" s="71"/>
      <c r="I3" s="71"/>
      <c r="J3" s="71"/>
      <c r="K3" s="71"/>
    </row>
    <row r="4" spans="1:14" ht="12.75" customHeight="1" x14ac:dyDescent="0.2">
      <c r="A4" s="71"/>
      <c r="B4" s="71"/>
      <c r="C4" s="71"/>
      <c r="D4" s="71"/>
      <c r="E4" s="71"/>
      <c r="F4" s="71"/>
      <c r="G4" s="71"/>
      <c r="H4" s="71"/>
      <c r="I4" s="71"/>
      <c r="J4" s="71"/>
      <c r="K4" s="71"/>
    </row>
    <row r="5" spans="1:14" ht="12.75" customHeight="1" x14ac:dyDescent="0.2">
      <c r="A5" s="71"/>
      <c r="B5" s="71"/>
      <c r="C5" s="71"/>
      <c r="D5" s="71"/>
      <c r="E5" s="71"/>
      <c r="F5" s="71"/>
      <c r="G5" s="71"/>
      <c r="H5" s="71"/>
      <c r="I5" s="71"/>
      <c r="J5" s="71"/>
      <c r="K5" s="71"/>
    </row>
    <row r="6" spans="1:14" ht="12.75" customHeight="1" x14ac:dyDescent="0.2">
      <c r="A6" s="71"/>
      <c r="B6" s="71"/>
      <c r="C6" s="71"/>
      <c r="D6" s="71"/>
      <c r="E6" s="71"/>
      <c r="F6" s="71"/>
      <c r="G6" s="71"/>
      <c r="H6" s="71"/>
      <c r="I6" s="71"/>
      <c r="J6" s="71"/>
      <c r="K6" s="71"/>
    </row>
    <row r="7" spans="1:14" ht="12.75" customHeight="1" x14ac:dyDescent="0.2">
      <c r="A7" s="44"/>
      <c r="B7" s="44"/>
      <c r="C7" s="44"/>
      <c r="D7" s="44"/>
      <c r="E7" s="44"/>
      <c r="F7" s="44"/>
      <c r="G7" s="44"/>
      <c r="H7" s="44"/>
      <c r="I7" s="44"/>
      <c r="J7" s="44"/>
      <c r="K7" s="44"/>
    </row>
    <row r="8" spans="1:14" ht="12.75" customHeight="1" x14ac:dyDescent="0.2">
      <c r="A8" s="46" t="s">
        <v>54</v>
      </c>
      <c r="B8" s="44"/>
      <c r="C8" s="44"/>
      <c r="D8" s="44"/>
      <c r="E8" s="44"/>
      <c r="F8" s="44"/>
      <c r="G8" s="44"/>
      <c r="H8" s="44"/>
      <c r="I8" s="44"/>
      <c r="J8" s="44"/>
      <c r="K8" s="44"/>
    </row>
    <row r="9" spans="1:14" x14ac:dyDescent="0.2">
      <c r="A9" s="36"/>
    </row>
    <row r="10" spans="1:14" ht="12.75" customHeight="1" x14ac:dyDescent="0.2">
      <c r="A10" s="71" t="s">
        <v>33</v>
      </c>
      <c r="B10" s="71"/>
      <c r="C10" s="71"/>
      <c r="D10" s="71"/>
      <c r="E10" s="71"/>
      <c r="F10" s="71"/>
      <c r="G10" s="71"/>
      <c r="H10" s="71"/>
      <c r="I10" s="71"/>
      <c r="J10" s="71"/>
      <c r="K10" s="71"/>
      <c r="L10" s="37"/>
      <c r="M10" s="37"/>
      <c r="N10" s="37"/>
    </row>
    <row r="11" spans="1:14" ht="12.75" customHeight="1" x14ac:dyDescent="0.2">
      <c r="A11" s="71"/>
      <c r="B11" s="71"/>
      <c r="C11" s="71"/>
      <c r="D11" s="71"/>
      <c r="E11" s="71"/>
      <c r="F11" s="71"/>
      <c r="G11" s="71"/>
      <c r="H11" s="71"/>
      <c r="I11" s="71"/>
      <c r="J11" s="71"/>
      <c r="K11" s="71"/>
      <c r="L11" s="37"/>
      <c r="M11" s="37"/>
      <c r="N11" s="37"/>
    </row>
    <row r="12" spans="1:14" ht="12.75" customHeight="1" x14ac:dyDescent="0.2">
      <c r="A12" s="71"/>
      <c r="B12" s="71"/>
      <c r="C12" s="71"/>
      <c r="D12" s="71"/>
      <c r="E12" s="71"/>
      <c r="F12" s="71"/>
      <c r="G12" s="71"/>
      <c r="H12" s="71"/>
      <c r="I12" s="71"/>
      <c r="J12" s="71"/>
      <c r="K12" s="71"/>
    </row>
    <row r="13" spans="1:14" ht="12.75" customHeight="1" x14ac:dyDescent="0.2">
      <c r="A13" s="71"/>
      <c r="B13" s="71"/>
      <c r="C13" s="71"/>
      <c r="D13" s="71"/>
      <c r="E13" s="71"/>
      <c r="F13" s="71"/>
      <c r="G13" s="71"/>
      <c r="H13" s="71"/>
      <c r="I13" s="71"/>
      <c r="J13" s="71"/>
      <c r="K13" s="71"/>
    </row>
    <row r="15" spans="1:14" ht="12.75" customHeight="1" x14ac:dyDescent="0.2">
      <c r="A15" s="71" t="s">
        <v>48</v>
      </c>
      <c r="B15" s="71"/>
      <c r="C15" s="71"/>
      <c r="D15" s="71"/>
      <c r="E15" s="71"/>
      <c r="F15" s="71"/>
      <c r="G15" s="71"/>
      <c r="H15" s="71"/>
      <c r="I15" s="71"/>
      <c r="J15" s="71"/>
      <c r="K15" s="71"/>
    </row>
    <row r="16" spans="1:14" ht="12.75" customHeight="1" x14ac:dyDescent="0.2"/>
    <row r="17" spans="1:11" ht="12.75" customHeight="1" x14ac:dyDescent="0.2">
      <c r="A17" s="69" t="s">
        <v>31</v>
      </c>
      <c r="B17" s="69"/>
      <c r="C17" s="69"/>
      <c r="D17" s="69"/>
      <c r="E17" s="69"/>
      <c r="F17" s="39"/>
      <c r="G17" s="72" t="s">
        <v>47</v>
      </c>
      <c r="H17" s="72"/>
      <c r="I17" s="72"/>
      <c r="J17" s="72"/>
      <c r="K17" s="72"/>
    </row>
    <row r="18" spans="1:11" ht="12.75" customHeight="1" x14ac:dyDescent="0.2">
      <c r="G18" s="72"/>
      <c r="H18" s="72"/>
      <c r="I18" s="72"/>
      <c r="J18" s="72"/>
      <c r="K18" s="72"/>
    </row>
    <row r="19" spans="1:11" ht="15.75" x14ac:dyDescent="0.2">
      <c r="A19" s="69" t="s">
        <v>5</v>
      </c>
      <c r="B19" s="69"/>
      <c r="C19" s="69"/>
      <c r="D19" s="69"/>
      <c r="E19" s="69"/>
      <c r="F19" s="73"/>
      <c r="G19" s="73"/>
      <c r="H19" s="73"/>
      <c r="I19" s="73"/>
      <c r="J19" s="73"/>
    </row>
    <row r="20" spans="1:11" ht="15.75" x14ac:dyDescent="0.2">
      <c r="A20" s="69" t="s">
        <v>6</v>
      </c>
      <c r="B20" s="69"/>
      <c r="C20" s="69"/>
      <c r="D20" s="69"/>
      <c r="E20" s="69"/>
      <c r="F20" s="73"/>
      <c r="G20" s="73"/>
      <c r="H20" s="73"/>
      <c r="I20" s="73"/>
      <c r="J20" s="73"/>
    </row>
    <row r="21" spans="1:11" ht="15.75" x14ac:dyDescent="0.2">
      <c r="A21" s="69" t="s">
        <v>7</v>
      </c>
      <c r="B21" s="69"/>
      <c r="C21" s="69"/>
      <c r="D21" s="69"/>
      <c r="E21" s="69"/>
      <c r="F21" s="73"/>
      <c r="G21" s="73"/>
      <c r="H21" s="73"/>
      <c r="I21" s="73"/>
      <c r="J21" s="73"/>
    </row>
    <row r="22" spans="1:11" ht="15.75" x14ac:dyDescent="0.2">
      <c r="A22" s="69" t="s">
        <v>8</v>
      </c>
      <c r="B22" s="69"/>
      <c r="C22" s="69"/>
      <c r="D22" s="69"/>
      <c r="E22" s="69"/>
      <c r="F22" s="73"/>
      <c r="G22" s="73"/>
      <c r="H22" s="73"/>
      <c r="I22" s="73"/>
      <c r="J22" s="73"/>
    </row>
    <row r="23" spans="1:11" ht="15.75" x14ac:dyDescent="0.2">
      <c r="A23" s="69" t="s">
        <v>9</v>
      </c>
      <c r="B23" s="69"/>
      <c r="C23" s="69"/>
      <c r="D23" s="69"/>
      <c r="E23" s="69"/>
      <c r="F23" s="73"/>
      <c r="G23" s="73"/>
      <c r="H23" s="73"/>
      <c r="I23" s="73"/>
      <c r="J23" s="73"/>
    </row>
    <row r="24" spans="1:11" ht="15.75" x14ac:dyDescent="0.2">
      <c r="A24" s="67" t="s">
        <v>72</v>
      </c>
      <c r="F24" s="70">
        <v>1</v>
      </c>
      <c r="G24" s="70"/>
      <c r="H24" s="70"/>
      <c r="I24" s="70"/>
      <c r="J24" s="70"/>
      <c r="K24" s="68"/>
    </row>
    <row r="25" spans="1:11" ht="20.25" customHeight="1" x14ac:dyDescent="0.2">
      <c r="A25" s="35" t="s">
        <v>73</v>
      </c>
      <c r="B25" s="45"/>
      <c r="C25" s="45"/>
      <c r="D25" s="45"/>
      <c r="E25" s="45"/>
      <c r="F25" s="45"/>
      <c r="G25" s="45"/>
      <c r="H25" s="45"/>
      <c r="I25" s="45"/>
      <c r="J25" s="45"/>
      <c r="K25" s="45"/>
    </row>
    <row r="26" spans="1:11" ht="20.25" customHeight="1" x14ac:dyDescent="0.2">
      <c r="B26" s="45"/>
      <c r="C26" s="45"/>
      <c r="D26" s="45"/>
      <c r="E26" s="45"/>
      <c r="F26" s="45"/>
      <c r="G26" s="45"/>
      <c r="H26" s="45"/>
      <c r="I26" s="45"/>
      <c r="J26" s="45"/>
      <c r="K26" s="45"/>
    </row>
    <row r="27" spans="1:11" s="37" customFormat="1" ht="30.75" customHeight="1" x14ac:dyDescent="0.2">
      <c r="A27" s="45" t="s">
        <v>53</v>
      </c>
    </row>
    <row r="28" spans="1:11" s="37" customFormat="1" ht="30.75" customHeight="1" x14ac:dyDescent="0.2">
      <c r="A28" s="45" t="s">
        <v>52</v>
      </c>
    </row>
    <row r="29" spans="1:11" s="37" customFormat="1" ht="30.75" customHeight="1" x14ac:dyDescent="0.2"/>
    <row r="30" spans="1:11" s="37" customFormat="1" ht="30.75" customHeight="1" x14ac:dyDescent="0.2"/>
    <row r="31" spans="1:11" x14ac:dyDescent="0.2">
      <c r="A31" s="37"/>
    </row>
    <row r="32" spans="1:11" ht="16.5" customHeight="1" x14ac:dyDescent="0.2">
      <c r="A32" s="37"/>
    </row>
    <row r="33" ht="16.5" customHeight="1" x14ac:dyDescent="0.2"/>
    <row r="34" ht="16.5" customHeight="1" x14ac:dyDescent="0.2"/>
    <row r="35" ht="24" customHeight="1" x14ac:dyDescent="0.2"/>
    <row r="36" ht="24" customHeight="1" x14ac:dyDescent="0.2"/>
    <row r="37" ht="24" customHeight="1" x14ac:dyDescent="0.2"/>
    <row r="51" spans="1:5" ht="15.75" customHeight="1" x14ac:dyDescent="0.2">
      <c r="B51" s="34"/>
      <c r="C51" s="34"/>
      <c r="D51" s="34"/>
      <c r="E51" s="34"/>
    </row>
    <row r="52" spans="1:5" ht="12.75" customHeight="1" x14ac:dyDescent="0.2">
      <c r="B52" s="34"/>
      <c r="C52" s="34"/>
      <c r="D52" s="34"/>
      <c r="E52" s="34"/>
    </row>
    <row r="53" spans="1:5" ht="15.75" x14ac:dyDescent="0.2">
      <c r="A53" s="34"/>
    </row>
    <row r="54" spans="1:5" ht="15.75" x14ac:dyDescent="0.2">
      <c r="A54" s="34"/>
    </row>
  </sheetData>
  <sheetProtection formatCells="0" formatColumns="0" formatRows="0"/>
  <dataConsolidate/>
  <mergeCells count="16">
    <mergeCell ref="A15:K15"/>
    <mergeCell ref="G17:K18"/>
    <mergeCell ref="A3:K6"/>
    <mergeCell ref="A10:K13"/>
    <mergeCell ref="A17:E17"/>
    <mergeCell ref="F23:J23"/>
    <mergeCell ref="F22:J22"/>
    <mergeCell ref="F21:J21"/>
    <mergeCell ref="F20:J20"/>
    <mergeCell ref="F19:J19"/>
    <mergeCell ref="A19:E19"/>
    <mergeCell ref="A20:E20"/>
    <mergeCell ref="A21:E21"/>
    <mergeCell ref="A22:E22"/>
    <mergeCell ref="A23:E23"/>
    <mergeCell ref="F24:J24"/>
  </mergeCells>
  <dataValidations count="1">
    <dataValidation type="date" allowBlank="1" showInputMessage="1" showErrorMessage="1" errorTitle="Erreur dans votre saisie !" error="Merci de choisir une date entre le 01/01/2014 et le 31/12/2023,_x000a_Ecrire la date de démarrage sous le format jj/mm/aaaa." sqref="F17">
      <formula1>40178</formula1>
      <formula2>43829</formula2>
    </dataValidation>
  </dataValidations>
  <pageMargins left="0.7" right="0.7" top="0.75" bottom="0.75" header="0.3" footer="0.3"/>
  <pageSetup paperSize="9" scale="60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2"/>
  <dimension ref="A1:T77"/>
  <sheetViews>
    <sheetView showGridLines="0" showRowColHeaders="0" topLeftCell="A30" zoomScale="75" zoomScaleNormal="75" workbookViewId="0">
      <selection activeCell="D63" sqref="D63"/>
    </sheetView>
  </sheetViews>
  <sheetFormatPr baseColWidth="10" defaultRowHeight="15" x14ac:dyDescent="0.2"/>
  <cols>
    <col min="1" max="1" width="14.140625" style="1" customWidth="1"/>
    <col min="2" max="2" width="23.85546875" style="1" customWidth="1"/>
    <col min="3" max="3" width="16.85546875" style="1" bestFit="1" customWidth="1"/>
    <col min="4" max="4" width="16.85546875" style="1" customWidth="1"/>
    <col min="5" max="5" width="68.85546875" style="1" customWidth="1"/>
    <col min="6" max="6" width="13" style="1" customWidth="1"/>
    <col min="7" max="7" width="11.5703125" style="1" hidden="1" customWidth="1"/>
    <col min="8" max="9" width="12.7109375" style="1" hidden="1" customWidth="1"/>
    <col min="10" max="10" width="11.5703125" style="1" hidden="1" customWidth="1"/>
    <col min="11" max="11" width="12" style="1" hidden="1" customWidth="1"/>
    <col min="12" max="14" width="11.5703125" style="1" hidden="1" customWidth="1"/>
    <col min="15" max="17" width="11.42578125" style="1" hidden="1" customWidth="1"/>
    <col min="18" max="18" width="13.42578125" style="1" hidden="1" customWidth="1"/>
    <col min="19" max="19" width="14" style="1" hidden="1" customWidth="1"/>
    <col min="20" max="20" width="15.42578125" style="1" hidden="1" customWidth="1"/>
    <col min="21" max="16384" width="11.42578125" style="1"/>
  </cols>
  <sheetData>
    <row r="1" spans="1:19" x14ac:dyDescent="0.2">
      <c r="A1" s="13"/>
      <c r="B1" s="13"/>
      <c r="C1" s="13"/>
      <c r="D1" s="13"/>
      <c r="E1" s="13"/>
      <c r="F1" s="13"/>
    </row>
    <row r="2" spans="1:19" ht="35.25" customHeight="1" x14ac:dyDescent="0.2">
      <c r="A2" s="21"/>
      <c r="B2" s="21"/>
      <c r="C2" s="78" t="s">
        <v>4</v>
      </c>
      <c r="D2" s="78"/>
      <c r="E2" s="78"/>
      <c r="F2" s="78"/>
    </row>
    <row r="3" spans="1:19" ht="30.75" customHeight="1" x14ac:dyDescent="0.2">
      <c r="A3" s="22"/>
      <c r="B3" s="22"/>
      <c r="C3" s="78"/>
      <c r="D3" s="78"/>
      <c r="E3" s="78"/>
      <c r="F3" s="78"/>
    </row>
    <row r="4" spans="1:19" ht="18.75" customHeight="1" thickBot="1" x14ac:dyDescent="0.25">
      <c r="A4" s="10"/>
      <c r="B4" s="10"/>
      <c r="C4" s="10"/>
      <c r="D4" s="10"/>
      <c r="E4" s="10"/>
      <c r="F4" s="10"/>
    </row>
    <row r="5" spans="1:19" ht="16.5" x14ac:dyDescent="0.3">
      <c r="A5" s="74" t="s">
        <v>5</v>
      </c>
      <c r="B5" s="74"/>
      <c r="C5" s="74"/>
      <c r="D5" s="83">
        <f>'Avant de commencer'!F19</f>
        <v>0</v>
      </c>
      <c r="E5" s="83"/>
      <c r="F5" s="32"/>
      <c r="G5" s="40" t="s">
        <v>40</v>
      </c>
      <c r="H5" s="40" t="str">
        <f>IF(PJour=244,"M9",A12)</f>
        <v>M9</v>
      </c>
      <c r="R5" s="2" t="s">
        <v>0</v>
      </c>
      <c r="S5" s="3" t="s">
        <v>1</v>
      </c>
    </row>
    <row r="6" spans="1:19" ht="18.75" thickBot="1" x14ac:dyDescent="0.35">
      <c r="A6" s="74" t="s">
        <v>6</v>
      </c>
      <c r="B6" s="74"/>
      <c r="C6" s="74"/>
      <c r="D6" s="82">
        <f>'Avant de commencer'!F20</f>
        <v>0</v>
      </c>
      <c r="E6" s="82"/>
      <c r="F6" s="32"/>
      <c r="Q6" s="4"/>
      <c r="R6" s="5">
        <f>DATE(YEAR('Avant de commencer'!F17),MONTH('Avant de commencer'!F17)+8,1)</f>
        <v>244</v>
      </c>
      <c r="S6" s="6">
        <f>DATE(YEAR('Avant de commencer'!F17),MONTH('Avant de commencer'!F17)+9,1)-1</f>
        <v>273</v>
      </c>
    </row>
    <row r="7" spans="1:19" ht="16.5" x14ac:dyDescent="0.3">
      <c r="A7" s="38"/>
      <c r="B7" s="38"/>
      <c r="C7" s="38"/>
      <c r="D7" s="12"/>
      <c r="F7" s="31"/>
      <c r="R7" s="1">
        <f>PJour</f>
        <v>244</v>
      </c>
    </row>
    <row r="8" spans="1:19" ht="16.5" x14ac:dyDescent="0.3">
      <c r="A8" s="74" t="s">
        <v>7</v>
      </c>
      <c r="B8" s="74"/>
      <c r="C8" s="74"/>
      <c r="D8" s="83">
        <f>'Avant de commencer'!F21</f>
        <v>0</v>
      </c>
      <c r="E8" s="83"/>
      <c r="F8" s="32"/>
    </row>
    <row r="9" spans="1:19" ht="16.5" x14ac:dyDescent="0.3">
      <c r="A9" s="74" t="s">
        <v>8</v>
      </c>
      <c r="B9" s="74"/>
      <c r="C9" s="74"/>
      <c r="D9" s="82">
        <f>'Avant de commencer'!F22</f>
        <v>0</v>
      </c>
      <c r="E9" s="82"/>
      <c r="F9" s="31"/>
    </row>
    <row r="10" spans="1:19" ht="16.5" x14ac:dyDescent="0.3">
      <c r="A10" s="74" t="s">
        <v>9</v>
      </c>
      <c r="B10" s="74"/>
      <c r="C10" s="74"/>
      <c r="D10" s="82">
        <f>'Avant de commencer'!F23</f>
        <v>0</v>
      </c>
      <c r="E10" s="82"/>
      <c r="F10" s="32"/>
      <c r="R10" s="27"/>
    </row>
    <row r="11" spans="1:19" x14ac:dyDescent="0.2">
      <c r="A11" s="13"/>
      <c r="B11" s="13"/>
      <c r="C11" s="13"/>
      <c r="D11" s="13"/>
      <c r="E11" s="28"/>
      <c r="F11" s="13"/>
    </row>
    <row r="12" spans="1:19" ht="27.75" customHeight="1" x14ac:dyDescent="0.2">
      <c r="A12" s="77" t="str">
        <f>PROPER(TEXT(PJour,"mmmm aaa"))</f>
        <v>Septembre 1904</v>
      </c>
      <c r="B12" s="77"/>
      <c r="C12" s="77"/>
      <c r="D12" s="77"/>
      <c r="E12" s="77"/>
      <c r="F12" s="13"/>
      <c r="I12" s="27"/>
    </row>
    <row r="13" spans="1:19" s="7" customFormat="1" x14ac:dyDescent="0.2">
      <c r="A13" s="84" t="s">
        <v>10</v>
      </c>
      <c r="B13" s="84"/>
      <c r="C13" s="25" t="s">
        <v>11</v>
      </c>
      <c r="D13" s="26" t="s">
        <v>2</v>
      </c>
      <c r="E13" s="24" t="s">
        <v>3</v>
      </c>
      <c r="F13" s="13"/>
    </row>
    <row r="14" spans="1:19" ht="17.25" x14ac:dyDescent="0.2">
      <c r="A14" s="75">
        <f>PJour-WEEKDAY(PJour,3)</f>
        <v>241</v>
      </c>
      <c r="B14" s="79">
        <f>PJour-WEEKDAY(PJour,3)</f>
        <v>241</v>
      </c>
      <c r="C14" s="15">
        <f>PJour-WEEKDAY(PJour,3)</f>
        <v>241</v>
      </c>
      <c r="D14" s="41"/>
      <c r="E14" s="16"/>
      <c r="F14" s="29"/>
      <c r="G14" s="30"/>
    </row>
    <row r="15" spans="1:19" ht="17.25" x14ac:dyDescent="0.2">
      <c r="A15" s="75">
        <f t="shared" ref="A15:C20" si="0">A14+1</f>
        <v>242</v>
      </c>
      <c r="B15" s="79">
        <f t="shared" si="0"/>
        <v>242</v>
      </c>
      <c r="C15" s="15">
        <f>C14+1</f>
        <v>242</v>
      </c>
      <c r="D15" s="41"/>
      <c r="E15" s="16"/>
      <c r="F15" s="29"/>
      <c r="G15" s="30"/>
    </row>
    <row r="16" spans="1:19" ht="17.25" x14ac:dyDescent="0.2">
      <c r="A16" s="75">
        <f t="shared" si="0"/>
        <v>243</v>
      </c>
      <c r="B16" s="79">
        <f t="shared" si="0"/>
        <v>243</v>
      </c>
      <c r="C16" s="15">
        <f t="shared" si="0"/>
        <v>243</v>
      </c>
      <c r="D16" s="41"/>
      <c r="E16" s="16"/>
      <c r="F16" s="29"/>
      <c r="G16" s="30"/>
      <c r="J16" s="27"/>
    </row>
    <row r="17" spans="1:7" ht="17.25" x14ac:dyDescent="0.2">
      <c r="A17" s="75">
        <f t="shared" si="0"/>
        <v>244</v>
      </c>
      <c r="B17" s="79">
        <f t="shared" si="0"/>
        <v>244</v>
      </c>
      <c r="C17" s="15">
        <f t="shared" si="0"/>
        <v>244</v>
      </c>
      <c r="D17" s="41"/>
      <c r="E17" s="16"/>
      <c r="F17" s="29"/>
      <c r="G17" s="30"/>
    </row>
    <row r="18" spans="1:7" ht="17.25" x14ac:dyDescent="0.2">
      <c r="A18" s="75">
        <f t="shared" si="0"/>
        <v>245</v>
      </c>
      <c r="B18" s="79">
        <f t="shared" si="0"/>
        <v>245</v>
      </c>
      <c r="C18" s="15">
        <f t="shared" si="0"/>
        <v>245</v>
      </c>
      <c r="D18" s="41"/>
      <c r="E18" s="16"/>
      <c r="F18" s="29"/>
      <c r="G18" s="30"/>
    </row>
    <row r="19" spans="1:7" ht="17.25" x14ac:dyDescent="0.2">
      <c r="A19" s="80">
        <f t="shared" si="0"/>
        <v>246</v>
      </c>
      <c r="B19" s="81">
        <f t="shared" si="0"/>
        <v>246</v>
      </c>
      <c r="C19" s="17">
        <f t="shared" si="0"/>
        <v>246</v>
      </c>
      <c r="D19" s="41"/>
      <c r="E19" s="16"/>
      <c r="F19" s="29"/>
      <c r="G19" s="30"/>
    </row>
    <row r="20" spans="1:7" ht="17.25" x14ac:dyDescent="0.2">
      <c r="A20" s="80">
        <f t="shared" si="0"/>
        <v>247</v>
      </c>
      <c r="B20" s="81">
        <f t="shared" si="0"/>
        <v>247</v>
      </c>
      <c r="C20" s="17">
        <f>C19+1</f>
        <v>247</v>
      </c>
      <c r="D20" s="41"/>
      <c r="E20" s="16"/>
      <c r="F20" s="29"/>
      <c r="G20" s="30"/>
    </row>
    <row r="21" spans="1:7" ht="17.25" x14ac:dyDescent="0.2">
      <c r="A21" s="85" t="s">
        <v>12</v>
      </c>
      <c r="B21" s="85"/>
      <c r="C21" s="85"/>
      <c r="D21" s="42">
        <f>SUM(D14:D20)</f>
        <v>0</v>
      </c>
      <c r="E21" s="18"/>
      <c r="F21" s="13"/>
    </row>
    <row r="22" spans="1:7" ht="17.25" x14ac:dyDescent="0.2">
      <c r="A22" s="75">
        <f>A20+1</f>
        <v>248</v>
      </c>
      <c r="B22" s="76"/>
      <c r="C22" s="15">
        <f>C20+1</f>
        <v>248</v>
      </c>
      <c r="D22" s="41"/>
      <c r="E22" s="16"/>
      <c r="F22" s="13"/>
    </row>
    <row r="23" spans="1:7" ht="17.25" x14ac:dyDescent="0.2">
      <c r="A23" s="75">
        <f t="shared" ref="A23:A28" si="1">A22+1</f>
        <v>249</v>
      </c>
      <c r="B23" s="76"/>
      <c r="C23" s="15">
        <f t="shared" ref="C23:C28" si="2">C22+1</f>
        <v>249</v>
      </c>
      <c r="D23" s="41"/>
      <c r="E23" s="16"/>
      <c r="F23" s="13"/>
    </row>
    <row r="24" spans="1:7" ht="17.25" x14ac:dyDescent="0.2">
      <c r="A24" s="75">
        <f t="shared" si="1"/>
        <v>250</v>
      </c>
      <c r="B24" s="76"/>
      <c r="C24" s="15">
        <f t="shared" si="2"/>
        <v>250</v>
      </c>
      <c r="D24" s="41"/>
      <c r="E24" s="16"/>
      <c r="F24" s="13"/>
    </row>
    <row r="25" spans="1:7" ht="17.25" x14ac:dyDescent="0.2">
      <c r="A25" s="75">
        <f t="shared" si="1"/>
        <v>251</v>
      </c>
      <c r="B25" s="76"/>
      <c r="C25" s="15">
        <f t="shared" si="2"/>
        <v>251</v>
      </c>
      <c r="D25" s="41"/>
      <c r="E25" s="16"/>
      <c r="F25" s="13"/>
    </row>
    <row r="26" spans="1:7" ht="17.25" x14ac:dyDescent="0.2">
      <c r="A26" s="75">
        <f t="shared" si="1"/>
        <v>252</v>
      </c>
      <c r="B26" s="76"/>
      <c r="C26" s="15">
        <f t="shared" si="2"/>
        <v>252</v>
      </c>
      <c r="D26" s="41"/>
      <c r="E26" s="19"/>
      <c r="F26" s="13"/>
    </row>
    <row r="27" spans="1:7" ht="17.25" x14ac:dyDescent="0.2">
      <c r="A27" s="75">
        <f t="shared" si="1"/>
        <v>253</v>
      </c>
      <c r="B27" s="76"/>
      <c r="C27" s="17">
        <f t="shared" si="2"/>
        <v>253</v>
      </c>
      <c r="D27" s="41"/>
      <c r="E27" s="19"/>
      <c r="F27" s="13"/>
    </row>
    <row r="28" spans="1:7" ht="17.25" x14ac:dyDescent="0.2">
      <c r="A28" s="75">
        <f t="shared" si="1"/>
        <v>254</v>
      </c>
      <c r="B28" s="76"/>
      <c r="C28" s="17">
        <f t="shared" si="2"/>
        <v>254</v>
      </c>
      <c r="D28" s="41"/>
      <c r="E28" s="19"/>
      <c r="F28" s="13"/>
    </row>
    <row r="29" spans="1:7" ht="17.25" x14ac:dyDescent="0.2">
      <c r="A29" s="85" t="s">
        <v>13</v>
      </c>
      <c r="B29" s="85"/>
      <c r="C29" s="85"/>
      <c r="D29" s="42">
        <f>SUM(D22:D28)</f>
        <v>0</v>
      </c>
      <c r="E29" s="20"/>
      <c r="F29" s="13"/>
    </row>
    <row r="30" spans="1:7" ht="17.25" x14ac:dyDescent="0.2">
      <c r="A30" s="75">
        <f>A28+1</f>
        <v>255</v>
      </c>
      <c r="B30" s="76"/>
      <c r="C30" s="15">
        <f>C28+1</f>
        <v>255</v>
      </c>
      <c r="D30" s="41"/>
      <c r="E30" s="19"/>
      <c r="F30" s="13"/>
    </row>
    <row r="31" spans="1:7" ht="17.25" x14ac:dyDescent="0.2">
      <c r="A31" s="75">
        <f t="shared" ref="A31:A36" si="3">A30+1</f>
        <v>256</v>
      </c>
      <c r="B31" s="76"/>
      <c r="C31" s="15">
        <f t="shared" ref="C31:C36" si="4">C30+1</f>
        <v>256</v>
      </c>
      <c r="D31" s="41"/>
      <c r="E31" s="19"/>
      <c r="F31" s="13"/>
    </row>
    <row r="32" spans="1:7" ht="17.25" x14ac:dyDescent="0.2">
      <c r="A32" s="75">
        <f t="shared" si="3"/>
        <v>257</v>
      </c>
      <c r="B32" s="76"/>
      <c r="C32" s="15">
        <f t="shared" si="4"/>
        <v>257</v>
      </c>
      <c r="D32" s="41"/>
      <c r="E32" s="19"/>
      <c r="F32" s="13"/>
    </row>
    <row r="33" spans="1:6" ht="17.25" x14ac:dyDescent="0.2">
      <c r="A33" s="75">
        <f t="shared" si="3"/>
        <v>258</v>
      </c>
      <c r="B33" s="76"/>
      <c r="C33" s="15">
        <f t="shared" si="4"/>
        <v>258</v>
      </c>
      <c r="D33" s="41"/>
      <c r="E33" s="19"/>
      <c r="F33" s="13"/>
    </row>
    <row r="34" spans="1:6" ht="17.25" x14ac:dyDescent="0.2">
      <c r="A34" s="75">
        <f t="shared" si="3"/>
        <v>259</v>
      </c>
      <c r="B34" s="76"/>
      <c r="C34" s="15">
        <f t="shared" si="4"/>
        <v>259</v>
      </c>
      <c r="D34" s="41"/>
      <c r="E34" s="19"/>
      <c r="F34" s="13"/>
    </row>
    <row r="35" spans="1:6" ht="17.25" x14ac:dyDescent="0.2">
      <c r="A35" s="75">
        <f t="shared" si="3"/>
        <v>260</v>
      </c>
      <c r="B35" s="76"/>
      <c r="C35" s="17">
        <f t="shared" si="4"/>
        <v>260</v>
      </c>
      <c r="D35" s="41"/>
      <c r="E35" s="19"/>
      <c r="F35" s="13"/>
    </row>
    <row r="36" spans="1:6" ht="17.25" x14ac:dyDescent="0.2">
      <c r="A36" s="75">
        <f t="shared" si="3"/>
        <v>261</v>
      </c>
      <c r="B36" s="76"/>
      <c r="C36" s="17">
        <f t="shared" si="4"/>
        <v>261</v>
      </c>
      <c r="D36" s="41"/>
      <c r="E36" s="19"/>
      <c r="F36" s="13"/>
    </row>
    <row r="37" spans="1:6" ht="17.25" x14ac:dyDescent="0.2">
      <c r="A37" s="85" t="s">
        <v>14</v>
      </c>
      <c r="B37" s="85"/>
      <c r="C37" s="85"/>
      <c r="D37" s="42">
        <f>SUM(D30:D36)</f>
        <v>0</v>
      </c>
      <c r="E37" s="20"/>
      <c r="F37" s="13"/>
    </row>
    <row r="38" spans="1:6" ht="17.25" x14ac:dyDescent="0.2">
      <c r="A38" s="75">
        <f>A36+1</f>
        <v>262</v>
      </c>
      <c r="B38" s="76"/>
      <c r="C38" s="15">
        <f>C36+1</f>
        <v>262</v>
      </c>
      <c r="D38" s="41"/>
      <c r="E38" s="19"/>
      <c r="F38" s="13"/>
    </row>
    <row r="39" spans="1:6" ht="17.25" x14ac:dyDescent="0.2">
      <c r="A39" s="75">
        <f t="shared" ref="A39:A44" si="5">A38+1</f>
        <v>263</v>
      </c>
      <c r="B39" s="76"/>
      <c r="C39" s="15">
        <f t="shared" ref="C39:C44" si="6">C38+1</f>
        <v>263</v>
      </c>
      <c r="D39" s="41"/>
      <c r="E39" s="19"/>
      <c r="F39" s="13"/>
    </row>
    <row r="40" spans="1:6" ht="17.25" x14ac:dyDescent="0.2">
      <c r="A40" s="75">
        <f t="shared" si="5"/>
        <v>264</v>
      </c>
      <c r="B40" s="76"/>
      <c r="C40" s="15">
        <f t="shared" si="6"/>
        <v>264</v>
      </c>
      <c r="D40" s="41"/>
      <c r="E40" s="19"/>
      <c r="F40" s="13"/>
    </row>
    <row r="41" spans="1:6" ht="17.25" x14ac:dyDescent="0.2">
      <c r="A41" s="75">
        <f t="shared" si="5"/>
        <v>265</v>
      </c>
      <c r="B41" s="76"/>
      <c r="C41" s="15">
        <f t="shared" si="6"/>
        <v>265</v>
      </c>
      <c r="D41" s="41"/>
      <c r="E41" s="19"/>
      <c r="F41" s="13"/>
    </row>
    <row r="42" spans="1:6" ht="17.25" x14ac:dyDescent="0.2">
      <c r="A42" s="75">
        <f t="shared" si="5"/>
        <v>266</v>
      </c>
      <c r="B42" s="76"/>
      <c r="C42" s="15">
        <f t="shared" si="6"/>
        <v>266</v>
      </c>
      <c r="D42" s="41"/>
      <c r="E42" s="19"/>
      <c r="F42" s="13"/>
    </row>
    <row r="43" spans="1:6" ht="17.25" x14ac:dyDescent="0.2">
      <c r="A43" s="75">
        <f t="shared" si="5"/>
        <v>267</v>
      </c>
      <c r="B43" s="76"/>
      <c r="C43" s="17">
        <f t="shared" si="6"/>
        <v>267</v>
      </c>
      <c r="D43" s="41"/>
      <c r="E43" s="19"/>
      <c r="F43" s="13"/>
    </row>
    <row r="44" spans="1:6" ht="17.25" x14ac:dyDescent="0.2">
      <c r="A44" s="75">
        <f t="shared" si="5"/>
        <v>268</v>
      </c>
      <c r="B44" s="76"/>
      <c r="C44" s="17">
        <f t="shared" si="6"/>
        <v>268</v>
      </c>
      <c r="D44" s="41"/>
      <c r="E44" s="19"/>
      <c r="F44" s="13"/>
    </row>
    <row r="45" spans="1:6" ht="17.25" x14ac:dyDescent="0.2">
      <c r="A45" s="85" t="s">
        <v>15</v>
      </c>
      <c r="B45" s="85"/>
      <c r="C45" s="85"/>
      <c r="D45" s="42">
        <f>SUM(D38:D44)</f>
        <v>0</v>
      </c>
      <c r="E45" s="20"/>
      <c r="F45" s="13"/>
    </row>
    <row r="46" spans="1:6" ht="17.25" x14ac:dyDescent="0.2">
      <c r="A46" s="75">
        <f>A44+1</f>
        <v>269</v>
      </c>
      <c r="B46" s="76"/>
      <c r="C46" s="15">
        <f>C44+1</f>
        <v>269</v>
      </c>
      <c r="D46" s="41"/>
      <c r="E46" s="19"/>
      <c r="F46" s="13"/>
    </row>
    <row r="47" spans="1:6" ht="17.25" x14ac:dyDescent="0.2">
      <c r="A47" s="75">
        <f t="shared" ref="A47:A52" si="7">A46+1</f>
        <v>270</v>
      </c>
      <c r="B47" s="76"/>
      <c r="C47" s="15">
        <f t="shared" ref="C47:C52" si="8">C46+1</f>
        <v>270</v>
      </c>
      <c r="D47" s="41"/>
      <c r="E47" s="19"/>
      <c r="F47" s="13"/>
    </row>
    <row r="48" spans="1:6" ht="17.25" x14ac:dyDescent="0.2">
      <c r="A48" s="75">
        <f t="shared" si="7"/>
        <v>271</v>
      </c>
      <c r="B48" s="76"/>
      <c r="C48" s="15">
        <f t="shared" si="8"/>
        <v>271</v>
      </c>
      <c r="D48" s="41"/>
      <c r="E48" s="19"/>
      <c r="F48" s="13"/>
    </row>
    <row r="49" spans="1:6" ht="17.25" x14ac:dyDescent="0.2">
      <c r="A49" s="75">
        <f t="shared" si="7"/>
        <v>272</v>
      </c>
      <c r="B49" s="76"/>
      <c r="C49" s="15">
        <f t="shared" si="8"/>
        <v>272</v>
      </c>
      <c r="D49" s="41"/>
      <c r="E49" s="19"/>
      <c r="F49" s="13"/>
    </row>
    <row r="50" spans="1:6" ht="17.25" x14ac:dyDescent="0.2">
      <c r="A50" s="75">
        <f t="shared" si="7"/>
        <v>273</v>
      </c>
      <c r="B50" s="76"/>
      <c r="C50" s="15">
        <f t="shared" si="8"/>
        <v>273</v>
      </c>
      <c r="D50" s="41"/>
      <c r="E50" s="19"/>
      <c r="F50" s="13"/>
    </row>
    <row r="51" spans="1:6" ht="17.25" x14ac:dyDescent="0.2">
      <c r="A51" s="75">
        <f t="shared" si="7"/>
        <v>274</v>
      </c>
      <c r="B51" s="76"/>
      <c r="C51" s="15">
        <f t="shared" si="8"/>
        <v>274</v>
      </c>
      <c r="D51" s="41"/>
      <c r="E51" s="19"/>
      <c r="F51" s="13"/>
    </row>
    <row r="52" spans="1:6" ht="17.25" x14ac:dyDescent="0.2">
      <c r="A52" s="75">
        <f t="shared" si="7"/>
        <v>275</v>
      </c>
      <c r="B52" s="76"/>
      <c r="C52" s="15">
        <f t="shared" si="8"/>
        <v>275</v>
      </c>
      <c r="D52" s="41"/>
      <c r="E52" s="19"/>
      <c r="F52" s="13"/>
    </row>
    <row r="53" spans="1:6" ht="17.25" x14ac:dyDescent="0.2">
      <c r="A53" s="86" t="s">
        <v>16</v>
      </c>
      <c r="B53" s="87"/>
      <c r="C53" s="88"/>
      <c r="D53" s="42">
        <f>SUM(D46:D52)</f>
        <v>0</v>
      </c>
      <c r="E53" s="20"/>
      <c r="F53" s="13"/>
    </row>
    <row r="54" spans="1:6" ht="17.25" x14ac:dyDescent="0.2">
      <c r="A54" s="75">
        <f>A52+1</f>
        <v>276</v>
      </c>
      <c r="B54" s="76"/>
      <c r="C54" s="15">
        <f>C52+1</f>
        <v>276</v>
      </c>
      <c r="D54" s="41"/>
      <c r="E54" s="19"/>
      <c r="F54" s="13"/>
    </row>
    <row r="55" spans="1:6" ht="17.25" x14ac:dyDescent="0.2">
      <c r="A55" s="75">
        <f t="shared" ref="A55:A60" si="9">A54+1</f>
        <v>277</v>
      </c>
      <c r="B55" s="76"/>
      <c r="C55" s="15">
        <f t="shared" ref="C55:C60" si="10">C54+1</f>
        <v>277</v>
      </c>
      <c r="D55" s="41"/>
      <c r="E55" s="19"/>
      <c r="F55" s="13"/>
    </row>
    <row r="56" spans="1:6" ht="17.25" x14ac:dyDescent="0.2">
      <c r="A56" s="75">
        <f t="shared" si="9"/>
        <v>278</v>
      </c>
      <c r="B56" s="76"/>
      <c r="C56" s="15">
        <f t="shared" si="10"/>
        <v>278</v>
      </c>
      <c r="D56" s="41"/>
      <c r="E56" s="19"/>
      <c r="F56" s="13"/>
    </row>
    <row r="57" spans="1:6" ht="17.25" x14ac:dyDescent="0.2">
      <c r="A57" s="75">
        <f t="shared" si="9"/>
        <v>279</v>
      </c>
      <c r="B57" s="76"/>
      <c r="C57" s="15">
        <f t="shared" si="10"/>
        <v>279</v>
      </c>
      <c r="D57" s="41"/>
      <c r="E57" s="19"/>
      <c r="F57" s="13"/>
    </row>
    <row r="58" spans="1:6" ht="17.25" x14ac:dyDescent="0.2">
      <c r="A58" s="75">
        <f t="shared" si="9"/>
        <v>280</v>
      </c>
      <c r="B58" s="76"/>
      <c r="C58" s="15">
        <f t="shared" si="10"/>
        <v>280</v>
      </c>
      <c r="D58" s="41"/>
      <c r="E58" s="19"/>
      <c r="F58" s="13"/>
    </row>
    <row r="59" spans="1:6" ht="17.25" x14ac:dyDescent="0.2">
      <c r="A59" s="75">
        <f t="shared" si="9"/>
        <v>281</v>
      </c>
      <c r="B59" s="76"/>
      <c r="C59" s="15">
        <f t="shared" si="10"/>
        <v>281</v>
      </c>
      <c r="D59" s="41"/>
      <c r="E59" s="19"/>
      <c r="F59" s="13"/>
    </row>
    <row r="60" spans="1:6" ht="17.25" x14ac:dyDescent="0.2">
      <c r="A60" s="75">
        <f t="shared" si="9"/>
        <v>282</v>
      </c>
      <c r="B60" s="76"/>
      <c r="C60" s="15">
        <f t="shared" si="10"/>
        <v>282</v>
      </c>
      <c r="D60" s="41"/>
      <c r="E60" s="19"/>
      <c r="F60" s="13"/>
    </row>
    <row r="61" spans="1:6" ht="17.25" x14ac:dyDescent="0.2">
      <c r="A61" s="86" t="s">
        <v>32</v>
      </c>
      <c r="B61" s="87"/>
      <c r="C61" s="88"/>
      <c r="D61" s="42">
        <f>SUM(D54:D60)</f>
        <v>0</v>
      </c>
      <c r="E61" s="20"/>
      <c r="F61" s="13"/>
    </row>
    <row r="62" spans="1:6" x14ac:dyDescent="0.2">
      <c r="A62" s="89" t="str">
        <f>CONCATENATE(PROPER(TEXT(PJour,"mmmm aaa"))," : total des heures sur l'opération")</f>
        <v>Septembre 1904 : total des heures sur l'opération</v>
      </c>
      <c r="B62" s="90"/>
      <c r="C62" s="91"/>
      <c r="D62" s="43">
        <f>SUM(D61,D53,D45,D37,D29,D21)</f>
        <v>0</v>
      </c>
      <c r="E62" s="14"/>
      <c r="F62" s="13"/>
    </row>
    <row r="63" spans="1:6" x14ac:dyDescent="0.2">
      <c r="F63" s="13"/>
    </row>
    <row r="64" spans="1:6" x14ac:dyDescent="0.2">
      <c r="A64" s="13"/>
    </row>
    <row r="65" spans="1:6" ht="16.5" customHeight="1" x14ac:dyDescent="0.2">
      <c r="A65" s="13"/>
    </row>
    <row r="66" spans="1:6" ht="16.5" customHeight="1" x14ac:dyDescent="0.2">
      <c r="A66" s="13"/>
    </row>
    <row r="67" spans="1:6" ht="16.5" customHeight="1" x14ac:dyDescent="0.2">
      <c r="A67" s="13"/>
    </row>
    <row r="68" spans="1:6" ht="28.5" customHeight="1" x14ac:dyDescent="0.2">
      <c r="A68" s="13"/>
    </row>
    <row r="69" spans="1:6" ht="16.5" customHeight="1" x14ac:dyDescent="0.2">
      <c r="A69" s="13"/>
      <c r="F69" s="9"/>
    </row>
    <row r="70" spans="1:6" ht="33" customHeight="1" x14ac:dyDescent="0.2">
      <c r="A70" s="13"/>
    </row>
    <row r="71" spans="1:6" ht="28.5" customHeight="1" x14ac:dyDescent="0.2">
      <c r="A71" s="13"/>
    </row>
    <row r="72" spans="1:6" ht="28.5" customHeight="1" x14ac:dyDescent="0.2">
      <c r="A72" s="13"/>
    </row>
    <row r="73" spans="1:6" ht="28.5" customHeight="1" x14ac:dyDescent="0.2">
      <c r="A73" s="13"/>
    </row>
    <row r="74" spans="1:6" ht="25.5" customHeight="1" x14ac:dyDescent="0.2">
      <c r="A74" s="13"/>
    </row>
    <row r="75" spans="1:6" ht="16.5" customHeight="1" x14ac:dyDescent="0.2">
      <c r="A75" s="13"/>
    </row>
    <row r="76" spans="1:6" x14ac:dyDescent="0.2">
      <c r="A76" s="13"/>
    </row>
    <row r="77" spans="1:6" ht="30.75" customHeight="1" x14ac:dyDescent="0.2">
      <c r="A77" s="13"/>
    </row>
  </sheetData>
  <sheetProtection formatCells="0" formatColumns="0" formatRows="0"/>
  <mergeCells count="62">
    <mergeCell ref="A62:C62"/>
    <mergeCell ref="A56:B56"/>
    <mergeCell ref="A57:B57"/>
    <mergeCell ref="A58:B58"/>
    <mergeCell ref="A59:B59"/>
    <mergeCell ref="A60:B60"/>
    <mergeCell ref="A61:C61"/>
    <mergeCell ref="A50:B50"/>
    <mergeCell ref="A51:B51"/>
    <mergeCell ref="A52:B52"/>
    <mergeCell ref="A53:C53"/>
    <mergeCell ref="A54:B54"/>
    <mergeCell ref="A55:B55"/>
    <mergeCell ref="A44:B44"/>
    <mergeCell ref="A45:C45"/>
    <mergeCell ref="A46:B46"/>
    <mergeCell ref="A47:B47"/>
    <mergeCell ref="A48:B48"/>
    <mergeCell ref="A49:B49"/>
    <mergeCell ref="A38:B38"/>
    <mergeCell ref="A39:B39"/>
    <mergeCell ref="A40:B40"/>
    <mergeCell ref="A41:B41"/>
    <mergeCell ref="A42:B42"/>
    <mergeCell ref="A43:B43"/>
    <mergeCell ref="A32:B32"/>
    <mergeCell ref="A33:B33"/>
    <mergeCell ref="A34:B34"/>
    <mergeCell ref="A35:B35"/>
    <mergeCell ref="A36:B36"/>
    <mergeCell ref="A37:C37"/>
    <mergeCell ref="A26:B26"/>
    <mergeCell ref="A27:B27"/>
    <mergeCell ref="A28:B28"/>
    <mergeCell ref="A29:C29"/>
    <mergeCell ref="A30:B30"/>
    <mergeCell ref="A31:B31"/>
    <mergeCell ref="A20:B20"/>
    <mergeCell ref="A21:C21"/>
    <mergeCell ref="A22:B22"/>
    <mergeCell ref="A23:B23"/>
    <mergeCell ref="A24:B24"/>
    <mergeCell ref="A25:B25"/>
    <mergeCell ref="A14:B14"/>
    <mergeCell ref="A15:B15"/>
    <mergeCell ref="A16:B16"/>
    <mergeCell ref="A17:B17"/>
    <mergeCell ref="A18:B18"/>
    <mergeCell ref="A19:B19"/>
    <mergeCell ref="A9:C9"/>
    <mergeCell ref="D9:E9"/>
    <mergeCell ref="A10:C10"/>
    <mergeCell ref="D10:E10"/>
    <mergeCell ref="A12:E12"/>
    <mergeCell ref="A13:B13"/>
    <mergeCell ref="C2:F3"/>
    <mergeCell ref="A5:C5"/>
    <mergeCell ref="D5:E5"/>
    <mergeCell ref="A6:C6"/>
    <mergeCell ref="D6:E6"/>
    <mergeCell ref="A8:C8"/>
    <mergeCell ref="D8:E8"/>
  </mergeCells>
  <conditionalFormatting sqref="C14:C20 C22:C28 C30:C36 C38:C44 C46:C52">
    <cfRule type="cellIs" dxfId="71" priority="15" stopIfTrue="1" operator="notBetween">
      <formula>PJour</formula>
      <formula>DJour</formula>
    </cfRule>
    <cfRule type="cellIs" dxfId="70" priority="16" stopIfTrue="1" operator="equal">
      <formula>TODAY()</formula>
    </cfRule>
  </conditionalFormatting>
  <conditionalFormatting sqref="D19">
    <cfRule type="expression" dxfId="69" priority="14" stopIfTrue="1">
      <formula>$E19="Jour de l'An"</formula>
    </cfRule>
  </conditionalFormatting>
  <conditionalFormatting sqref="D20:D21">
    <cfRule type="expression" dxfId="68" priority="13" stopIfTrue="1">
      <formula>$E20="Jour de l'An"</formula>
    </cfRule>
  </conditionalFormatting>
  <conditionalFormatting sqref="D27">
    <cfRule type="expression" dxfId="67" priority="12" stopIfTrue="1">
      <formula>$E27="Jour de l'An"</formula>
    </cfRule>
  </conditionalFormatting>
  <conditionalFormatting sqref="D28:D29">
    <cfRule type="expression" dxfId="66" priority="11" stopIfTrue="1">
      <formula>$E28="Jour de l'An"</formula>
    </cfRule>
  </conditionalFormatting>
  <conditionalFormatting sqref="D35">
    <cfRule type="expression" dxfId="65" priority="10" stopIfTrue="1">
      <formula>$E35="Jour de l'An"</formula>
    </cfRule>
  </conditionalFormatting>
  <conditionalFormatting sqref="D36">
    <cfRule type="expression" dxfId="64" priority="9" stopIfTrue="1">
      <formula>$E36="Jour de l'An"</formula>
    </cfRule>
  </conditionalFormatting>
  <conditionalFormatting sqref="D43">
    <cfRule type="expression" dxfId="63" priority="8" stopIfTrue="1">
      <formula>$E43="Jour de l'An"</formula>
    </cfRule>
  </conditionalFormatting>
  <conditionalFormatting sqref="D44">
    <cfRule type="expression" dxfId="62" priority="7" stopIfTrue="1">
      <formula>$E44="Jour de l'An"</formula>
    </cfRule>
  </conditionalFormatting>
  <conditionalFormatting sqref="D53 D45 D37">
    <cfRule type="expression" dxfId="61" priority="6" stopIfTrue="1">
      <formula>$E37="Jour de l'An"</formula>
    </cfRule>
  </conditionalFormatting>
  <conditionalFormatting sqref="D5:E6 D8:E10">
    <cfRule type="cellIs" dxfId="60" priority="5" stopIfTrue="1" operator="equal">
      <formula>0</formula>
    </cfRule>
  </conditionalFormatting>
  <conditionalFormatting sqref="C54:C60">
    <cfRule type="cellIs" dxfId="59" priority="2" stopIfTrue="1" operator="notBetween">
      <formula>PJour</formula>
      <formula>DJour</formula>
    </cfRule>
    <cfRule type="cellIs" dxfId="58" priority="3" stopIfTrue="1" operator="equal">
      <formula>TODAY()</formula>
    </cfRule>
  </conditionalFormatting>
  <conditionalFormatting sqref="D61">
    <cfRule type="expression" dxfId="57" priority="1" stopIfTrue="1">
      <formula>$E61="Jour de l'An"</formula>
    </cfRule>
  </conditionalFormatting>
  <pageMargins left="0.78749999999999998" right="0.78749999999999998" top="0.78749999999999998" bottom="0.78749999999999998" header="0.51180555555555562" footer="0.51180555555555562"/>
  <pageSetup paperSize="9" scale="58" firstPageNumber="0" orientation="portrait" horizontalDpi="300" verticalDpi="3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3"/>
  <dimension ref="A1:T77"/>
  <sheetViews>
    <sheetView showGridLines="0" showRowColHeaders="0" zoomScale="75" zoomScaleNormal="75" workbookViewId="0">
      <selection activeCell="D5" sqref="D5:E5"/>
    </sheetView>
  </sheetViews>
  <sheetFormatPr baseColWidth="10" defaultRowHeight="15" x14ac:dyDescent="0.2"/>
  <cols>
    <col min="1" max="1" width="14.140625" style="1" customWidth="1"/>
    <col min="2" max="2" width="23.85546875" style="1" customWidth="1"/>
    <col min="3" max="3" width="16.85546875" style="1" bestFit="1" customWidth="1"/>
    <col min="4" max="4" width="16.85546875" style="1" customWidth="1"/>
    <col min="5" max="5" width="68.85546875" style="1" customWidth="1"/>
    <col min="6" max="6" width="13" style="1" customWidth="1"/>
    <col min="7" max="7" width="11.5703125" style="1" hidden="1" customWidth="1"/>
    <col min="8" max="9" width="12.7109375" style="1" hidden="1" customWidth="1"/>
    <col min="10" max="10" width="11.5703125" style="1" hidden="1" customWidth="1"/>
    <col min="11" max="11" width="12" style="1" hidden="1" customWidth="1"/>
    <col min="12" max="14" width="11.5703125" style="1" hidden="1" customWidth="1"/>
    <col min="15" max="17" width="11.42578125" style="1" hidden="1" customWidth="1"/>
    <col min="18" max="18" width="13.42578125" style="1" hidden="1" customWidth="1"/>
    <col min="19" max="19" width="14" style="1" hidden="1" customWidth="1"/>
    <col min="20" max="20" width="15.42578125" style="1" hidden="1" customWidth="1"/>
    <col min="21" max="16384" width="11.42578125" style="1"/>
  </cols>
  <sheetData>
    <row r="1" spans="1:19" x14ac:dyDescent="0.2">
      <c r="A1" s="13"/>
      <c r="B1" s="13"/>
      <c r="C1" s="13"/>
      <c r="D1" s="13"/>
      <c r="E1" s="13"/>
      <c r="F1" s="13"/>
    </row>
    <row r="2" spans="1:19" ht="35.25" customHeight="1" x14ac:dyDescent="0.2">
      <c r="A2" s="21"/>
      <c r="B2" s="21"/>
      <c r="C2" s="78" t="s">
        <v>4</v>
      </c>
      <c r="D2" s="78"/>
      <c r="E2" s="78"/>
      <c r="F2" s="78"/>
    </row>
    <row r="3" spans="1:19" ht="30.75" customHeight="1" x14ac:dyDescent="0.2">
      <c r="A3" s="22"/>
      <c r="B3" s="22"/>
      <c r="C3" s="78"/>
      <c r="D3" s="78"/>
      <c r="E3" s="78"/>
      <c r="F3" s="78"/>
    </row>
    <row r="4" spans="1:19" ht="18.75" customHeight="1" thickBot="1" x14ac:dyDescent="0.25">
      <c r="A4" s="10"/>
      <c r="B4" s="10"/>
      <c r="C4" s="10"/>
      <c r="D4" s="10"/>
      <c r="E4" s="10"/>
      <c r="F4" s="10"/>
    </row>
    <row r="5" spans="1:19" ht="16.5" x14ac:dyDescent="0.3">
      <c r="A5" s="74" t="s">
        <v>5</v>
      </c>
      <c r="B5" s="74"/>
      <c r="C5" s="74"/>
      <c r="D5" s="83">
        <f>'Avant de commencer'!F19</f>
        <v>0</v>
      </c>
      <c r="E5" s="83"/>
      <c r="F5" s="32"/>
      <c r="G5" s="40" t="s">
        <v>39</v>
      </c>
      <c r="H5" s="40" t="str">
        <f>IF(PJour=274,"M10",A12)</f>
        <v>M10</v>
      </c>
      <c r="R5" s="2" t="s">
        <v>0</v>
      </c>
      <c r="S5" s="3" t="s">
        <v>1</v>
      </c>
    </row>
    <row r="6" spans="1:19" ht="18.75" thickBot="1" x14ac:dyDescent="0.35">
      <c r="A6" s="74" t="s">
        <v>6</v>
      </c>
      <c r="B6" s="74"/>
      <c r="C6" s="74"/>
      <c r="D6" s="82">
        <f>'Avant de commencer'!F20</f>
        <v>0</v>
      </c>
      <c r="E6" s="82"/>
      <c r="F6" s="32"/>
      <c r="Q6" s="4"/>
      <c r="R6" s="5">
        <f>DATE(YEAR('Avant de commencer'!F17),MONTH('Avant de commencer'!F17)+9,1)</f>
        <v>274</v>
      </c>
      <c r="S6" s="6">
        <f>DATE(YEAR('Avant de commencer'!F17),MONTH('Avant de commencer'!F17)+10,1)-1</f>
        <v>304</v>
      </c>
    </row>
    <row r="7" spans="1:19" ht="16.5" x14ac:dyDescent="0.3">
      <c r="A7" s="38"/>
      <c r="B7" s="38"/>
      <c r="C7" s="38"/>
      <c r="D7" s="12"/>
      <c r="F7" s="31"/>
      <c r="R7" s="1">
        <f>PJour</f>
        <v>274</v>
      </c>
    </row>
    <row r="8" spans="1:19" ht="16.5" x14ac:dyDescent="0.3">
      <c r="A8" s="74" t="s">
        <v>7</v>
      </c>
      <c r="B8" s="74"/>
      <c r="C8" s="74"/>
      <c r="D8" s="83">
        <f>'Avant de commencer'!F21</f>
        <v>0</v>
      </c>
      <c r="E8" s="83"/>
      <c r="F8" s="32"/>
    </row>
    <row r="9" spans="1:19" ht="16.5" x14ac:dyDescent="0.3">
      <c r="A9" s="74" t="s">
        <v>8</v>
      </c>
      <c r="B9" s="74"/>
      <c r="C9" s="74"/>
      <c r="D9" s="82">
        <f>'Avant de commencer'!F22</f>
        <v>0</v>
      </c>
      <c r="E9" s="82"/>
      <c r="F9" s="31"/>
    </row>
    <row r="10" spans="1:19" ht="16.5" x14ac:dyDescent="0.3">
      <c r="A10" s="74" t="s">
        <v>9</v>
      </c>
      <c r="B10" s="74"/>
      <c r="C10" s="74"/>
      <c r="D10" s="82">
        <f>'Avant de commencer'!F23</f>
        <v>0</v>
      </c>
      <c r="E10" s="82"/>
      <c r="F10" s="32"/>
      <c r="R10" s="27"/>
    </row>
    <row r="11" spans="1:19" x14ac:dyDescent="0.2">
      <c r="A11" s="13"/>
      <c r="B11" s="13"/>
      <c r="C11" s="13"/>
      <c r="D11" s="13"/>
      <c r="E11" s="28"/>
      <c r="F11" s="13"/>
    </row>
    <row r="12" spans="1:19" ht="27.75" customHeight="1" x14ac:dyDescent="0.2">
      <c r="A12" s="77" t="str">
        <f>PROPER(TEXT(PJour,"mmmm aaa"))</f>
        <v>Octobre 1904</v>
      </c>
      <c r="B12" s="77"/>
      <c r="C12" s="77"/>
      <c r="D12" s="77"/>
      <c r="E12" s="77"/>
      <c r="F12" s="13"/>
      <c r="I12" s="27"/>
    </row>
    <row r="13" spans="1:19" s="7" customFormat="1" x14ac:dyDescent="0.2">
      <c r="A13" s="84" t="s">
        <v>10</v>
      </c>
      <c r="B13" s="84"/>
      <c r="C13" s="25" t="s">
        <v>11</v>
      </c>
      <c r="D13" s="26" t="s">
        <v>2</v>
      </c>
      <c r="E13" s="24" t="s">
        <v>3</v>
      </c>
      <c r="F13" s="13"/>
    </row>
    <row r="14" spans="1:19" ht="17.25" x14ac:dyDescent="0.2">
      <c r="A14" s="75">
        <f>PJour-WEEKDAY(PJour,3)</f>
        <v>269</v>
      </c>
      <c r="B14" s="79">
        <f>PJour-WEEKDAY(PJour,3)</f>
        <v>269</v>
      </c>
      <c r="C14" s="15">
        <f>PJour-WEEKDAY(PJour,3)</f>
        <v>269</v>
      </c>
      <c r="D14" s="41"/>
      <c r="E14" s="16"/>
      <c r="F14" s="29"/>
      <c r="G14" s="30"/>
    </row>
    <row r="15" spans="1:19" ht="17.25" x14ac:dyDescent="0.2">
      <c r="A15" s="75">
        <f t="shared" ref="A15:C20" si="0">A14+1</f>
        <v>270</v>
      </c>
      <c r="B15" s="79">
        <f t="shared" si="0"/>
        <v>270</v>
      </c>
      <c r="C15" s="15">
        <f>C14+1</f>
        <v>270</v>
      </c>
      <c r="D15" s="41"/>
      <c r="E15" s="16"/>
      <c r="F15" s="29"/>
      <c r="G15" s="30"/>
    </row>
    <row r="16" spans="1:19" ht="17.25" x14ac:dyDescent="0.2">
      <c r="A16" s="75">
        <f t="shared" si="0"/>
        <v>271</v>
      </c>
      <c r="B16" s="79">
        <f t="shared" si="0"/>
        <v>271</v>
      </c>
      <c r="C16" s="15">
        <f t="shared" si="0"/>
        <v>271</v>
      </c>
      <c r="D16" s="41"/>
      <c r="E16" s="16"/>
      <c r="F16" s="29"/>
      <c r="G16" s="30"/>
      <c r="J16" s="27"/>
    </row>
    <row r="17" spans="1:7" ht="17.25" x14ac:dyDescent="0.2">
      <c r="A17" s="75">
        <f t="shared" si="0"/>
        <v>272</v>
      </c>
      <c r="B17" s="79">
        <f t="shared" si="0"/>
        <v>272</v>
      </c>
      <c r="C17" s="15">
        <f t="shared" si="0"/>
        <v>272</v>
      </c>
      <c r="D17" s="41"/>
      <c r="E17" s="16"/>
      <c r="F17" s="29"/>
      <c r="G17" s="30"/>
    </row>
    <row r="18" spans="1:7" ht="17.25" x14ac:dyDescent="0.2">
      <c r="A18" s="75">
        <f t="shared" si="0"/>
        <v>273</v>
      </c>
      <c r="B18" s="79">
        <f t="shared" si="0"/>
        <v>273</v>
      </c>
      <c r="C18" s="15">
        <f t="shared" si="0"/>
        <v>273</v>
      </c>
      <c r="D18" s="41"/>
      <c r="E18" s="16"/>
      <c r="F18" s="29"/>
      <c r="G18" s="30"/>
    </row>
    <row r="19" spans="1:7" ht="17.25" x14ac:dyDescent="0.2">
      <c r="A19" s="80">
        <f t="shared" si="0"/>
        <v>274</v>
      </c>
      <c r="B19" s="81">
        <f t="shared" si="0"/>
        <v>274</v>
      </c>
      <c r="C19" s="17">
        <f t="shared" si="0"/>
        <v>274</v>
      </c>
      <c r="D19" s="41"/>
      <c r="E19" s="16"/>
      <c r="F19" s="29"/>
      <c r="G19" s="30"/>
    </row>
    <row r="20" spans="1:7" ht="17.25" x14ac:dyDescent="0.2">
      <c r="A20" s="80">
        <f t="shared" si="0"/>
        <v>275</v>
      </c>
      <c r="B20" s="81">
        <f t="shared" si="0"/>
        <v>275</v>
      </c>
      <c r="C20" s="17">
        <f>C19+1</f>
        <v>275</v>
      </c>
      <c r="D20" s="41"/>
      <c r="E20" s="16"/>
      <c r="F20" s="29"/>
      <c r="G20" s="30"/>
    </row>
    <row r="21" spans="1:7" ht="17.25" x14ac:dyDescent="0.2">
      <c r="A21" s="85" t="s">
        <v>12</v>
      </c>
      <c r="B21" s="85"/>
      <c r="C21" s="85"/>
      <c r="D21" s="42">
        <f>SUM(D14:D20)</f>
        <v>0</v>
      </c>
      <c r="E21" s="18"/>
      <c r="F21" s="13"/>
    </row>
    <row r="22" spans="1:7" ht="17.25" x14ac:dyDescent="0.2">
      <c r="A22" s="75">
        <f>A20+1</f>
        <v>276</v>
      </c>
      <c r="B22" s="76"/>
      <c r="C22" s="15">
        <f>C20+1</f>
        <v>276</v>
      </c>
      <c r="D22" s="41"/>
      <c r="E22" s="16"/>
      <c r="F22" s="13"/>
    </row>
    <row r="23" spans="1:7" ht="17.25" x14ac:dyDescent="0.2">
      <c r="A23" s="75">
        <f t="shared" ref="A23:A28" si="1">A22+1</f>
        <v>277</v>
      </c>
      <c r="B23" s="76"/>
      <c r="C23" s="15">
        <f t="shared" ref="C23:C28" si="2">C22+1</f>
        <v>277</v>
      </c>
      <c r="D23" s="41"/>
      <c r="E23" s="16"/>
      <c r="F23" s="13"/>
    </row>
    <row r="24" spans="1:7" ht="17.25" x14ac:dyDescent="0.2">
      <c r="A24" s="75">
        <f t="shared" si="1"/>
        <v>278</v>
      </c>
      <c r="B24" s="76"/>
      <c r="C24" s="15">
        <f t="shared" si="2"/>
        <v>278</v>
      </c>
      <c r="D24" s="41"/>
      <c r="E24" s="16"/>
      <c r="F24" s="13"/>
    </row>
    <row r="25" spans="1:7" ht="17.25" x14ac:dyDescent="0.2">
      <c r="A25" s="75">
        <f t="shared" si="1"/>
        <v>279</v>
      </c>
      <c r="B25" s="76"/>
      <c r="C25" s="15">
        <f t="shared" si="2"/>
        <v>279</v>
      </c>
      <c r="D25" s="41"/>
      <c r="E25" s="16"/>
      <c r="F25" s="13"/>
    </row>
    <row r="26" spans="1:7" ht="17.25" x14ac:dyDescent="0.2">
      <c r="A26" s="75">
        <f t="shared" si="1"/>
        <v>280</v>
      </c>
      <c r="B26" s="76"/>
      <c r="C26" s="15">
        <f t="shared" si="2"/>
        <v>280</v>
      </c>
      <c r="D26" s="41"/>
      <c r="E26" s="19"/>
      <c r="F26" s="13"/>
    </row>
    <row r="27" spans="1:7" ht="17.25" x14ac:dyDescent="0.2">
      <c r="A27" s="75">
        <f t="shared" si="1"/>
        <v>281</v>
      </c>
      <c r="B27" s="76"/>
      <c r="C27" s="17">
        <f t="shared" si="2"/>
        <v>281</v>
      </c>
      <c r="D27" s="41"/>
      <c r="E27" s="19"/>
      <c r="F27" s="13"/>
    </row>
    <row r="28" spans="1:7" ht="17.25" x14ac:dyDescent="0.2">
      <c r="A28" s="75">
        <f t="shared" si="1"/>
        <v>282</v>
      </c>
      <c r="B28" s="76"/>
      <c r="C28" s="17">
        <f t="shared" si="2"/>
        <v>282</v>
      </c>
      <c r="D28" s="41"/>
      <c r="E28" s="19"/>
      <c r="F28" s="13"/>
    </row>
    <row r="29" spans="1:7" ht="17.25" x14ac:dyDescent="0.2">
      <c r="A29" s="85" t="s">
        <v>13</v>
      </c>
      <c r="B29" s="85"/>
      <c r="C29" s="85"/>
      <c r="D29" s="42">
        <f>SUM(D22:D28)</f>
        <v>0</v>
      </c>
      <c r="E29" s="20"/>
      <c r="F29" s="13"/>
    </row>
    <row r="30" spans="1:7" ht="17.25" x14ac:dyDescent="0.2">
      <c r="A30" s="75">
        <f>A28+1</f>
        <v>283</v>
      </c>
      <c r="B30" s="76"/>
      <c r="C30" s="15">
        <f>C28+1</f>
        <v>283</v>
      </c>
      <c r="D30" s="41"/>
      <c r="E30" s="19"/>
      <c r="F30" s="13"/>
    </row>
    <row r="31" spans="1:7" ht="17.25" x14ac:dyDescent="0.2">
      <c r="A31" s="75">
        <f t="shared" ref="A31:A36" si="3">A30+1</f>
        <v>284</v>
      </c>
      <c r="B31" s="76"/>
      <c r="C31" s="15">
        <f t="shared" ref="C31:C36" si="4">C30+1</f>
        <v>284</v>
      </c>
      <c r="D31" s="41"/>
      <c r="E31" s="19"/>
      <c r="F31" s="13"/>
    </row>
    <row r="32" spans="1:7" ht="17.25" x14ac:dyDescent="0.2">
      <c r="A32" s="75">
        <f t="shared" si="3"/>
        <v>285</v>
      </c>
      <c r="B32" s="76"/>
      <c r="C32" s="15">
        <f t="shared" si="4"/>
        <v>285</v>
      </c>
      <c r="D32" s="41"/>
      <c r="E32" s="19"/>
      <c r="F32" s="13"/>
    </row>
    <row r="33" spans="1:6" ht="17.25" x14ac:dyDescent="0.2">
      <c r="A33" s="75">
        <f t="shared" si="3"/>
        <v>286</v>
      </c>
      <c r="B33" s="76"/>
      <c r="C33" s="15">
        <f t="shared" si="4"/>
        <v>286</v>
      </c>
      <c r="D33" s="41"/>
      <c r="E33" s="19"/>
      <c r="F33" s="13"/>
    </row>
    <row r="34" spans="1:6" ht="17.25" x14ac:dyDescent="0.2">
      <c r="A34" s="75">
        <f t="shared" si="3"/>
        <v>287</v>
      </c>
      <c r="B34" s="76"/>
      <c r="C34" s="15">
        <f t="shared" si="4"/>
        <v>287</v>
      </c>
      <c r="D34" s="41"/>
      <c r="E34" s="19"/>
      <c r="F34" s="13"/>
    </row>
    <row r="35" spans="1:6" ht="17.25" x14ac:dyDescent="0.2">
      <c r="A35" s="75">
        <f t="shared" si="3"/>
        <v>288</v>
      </c>
      <c r="B35" s="76"/>
      <c r="C35" s="17">
        <f t="shared" si="4"/>
        <v>288</v>
      </c>
      <c r="D35" s="41"/>
      <c r="E35" s="19"/>
      <c r="F35" s="13"/>
    </row>
    <row r="36" spans="1:6" ht="17.25" x14ac:dyDescent="0.2">
      <c r="A36" s="75">
        <f t="shared" si="3"/>
        <v>289</v>
      </c>
      <c r="B36" s="76"/>
      <c r="C36" s="17">
        <f t="shared" si="4"/>
        <v>289</v>
      </c>
      <c r="D36" s="41"/>
      <c r="E36" s="19"/>
      <c r="F36" s="13"/>
    </row>
    <row r="37" spans="1:6" ht="17.25" x14ac:dyDescent="0.2">
      <c r="A37" s="85" t="s">
        <v>14</v>
      </c>
      <c r="B37" s="85"/>
      <c r="C37" s="85"/>
      <c r="D37" s="42">
        <f>SUM(D30:D36)</f>
        <v>0</v>
      </c>
      <c r="E37" s="20"/>
      <c r="F37" s="13"/>
    </row>
    <row r="38" spans="1:6" ht="17.25" x14ac:dyDescent="0.2">
      <c r="A38" s="75">
        <f>A36+1</f>
        <v>290</v>
      </c>
      <c r="B38" s="76"/>
      <c r="C38" s="15">
        <f>C36+1</f>
        <v>290</v>
      </c>
      <c r="D38" s="41"/>
      <c r="E38" s="19"/>
      <c r="F38" s="13"/>
    </row>
    <row r="39" spans="1:6" ht="17.25" x14ac:dyDescent="0.2">
      <c r="A39" s="75">
        <f t="shared" ref="A39:A44" si="5">A38+1</f>
        <v>291</v>
      </c>
      <c r="B39" s="76"/>
      <c r="C39" s="15">
        <f t="shared" ref="C39:C44" si="6">C38+1</f>
        <v>291</v>
      </c>
      <c r="D39" s="41"/>
      <c r="E39" s="19"/>
      <c r="F39" s="13"/>
    </row>
    <row r="40" spans="1:6" ht="17.25" x14ac:dyDescent="0.2">
      <c r="A40" s="75">
        <f t="shared" si="5"/>
        <v>292</v>
      </c>
      <c r="B40" s="76"/>
      <c r="C40" s="15">
        <f t="shared" si="6"/>
        <v>292</v>
      </c>
      <c r="D40" s="41"/>
      <c r="E40" s="19"/>
      <c r="F40" s="13"/>
    </row>
    <row r="41" spans="1:6" ht="17.25" x14ac:dyDescent="0.2">
      <c r="A41" s="75">
        <f t="shared" si="5"/>
        <v>293</v>
      </c>
      <c r="B41" s="76"/>
      <c r="C41" s="15">
        <f t="shared" si="6"/>
        <v>293</v>
      </c>
      <c r="D41" s="41"/>
      <c r="E41" s="19"/>
      <c r="F41" s="13"/>
    </row>
    <row r="42" spans="1:6" ht="17.25" x14ac:dyDescent="0.2">
      <c r="A42" s="75">
        <f t="shared" si="5"/>
        <v>294</v>
      </c>
      <c r="B42" s="76"/>
      <c r="C42" s="15">
        <f t="shared" si="6"/>
        <v>294</v>
      </c>
      <c r="D42" s="41"/>
      <c r="E42" s="19"/>
      <c r="F42" s="13"/>
    </row>
    <row r="43" spans="1:6" ht="17.25" x14ac:dyDescent="0.2">
      <c r="A43" s="75">
        <f t="shared" si="5"/>
        <v>295</v>
      </c>
      <c r="B43" s="76"/>
      <c r="C43" s="17">
        <f t="shared" si="6"/>
        <v>295</v>
      </c>
      <c r="D43" s="41"/>
      <c r="E43" s="19"/>
      <c r="F43" s="13"/>
    </row>
    <row r="44" spans="1:6" ht="17.25" x14ac:dyDescent="0.2">
      <c r="A44" s="75">
        <f t="shared" si="5"/>
        <v>296</v>
      </c>
      <c r="B44" s="76"/>
      <c r="C44" s="17">
        <f t="shared" si="6"/>
        <v>296</v>
      </c>
      <c r="D44" s="41"/>
      <c r="E44" s="19"/>
      <c r="F44" s="13"/>
    </row>
    <row r="45" spans="1:6" ht="17.25" x14ac:dyDescent="0.2">
      <c r="A45" s="85" t="s">
        <v>15</v>
      </c>
      <c r="B45" s="85"/>
      <c r="C45" s="85"/>
      <c r="D45" s="42">
        <f>SUM(D38:D44)</f>
        <v>0</v>
      </c>
      <c r="E45" s="20"/>
      <c r="F45" s="13"/>
    </row>
    <row r="46" spans="1:6" ht="17.25" x14ac:dyDescent="0.2">
      <c r="A46" s="75">
        <f>A44+1</f>
        <v>297</v>
      </c>
      <c r="B46" s="76"/>
      <c r="C46" s="15">
        <f>C44+1</f>
        <v>297</v>
      </c>
      <c r="D46" s="41"/>
      <c r="E46" s="19"/>
      <c r="F46" s="13"/>
    </row>
    <row r="47" spans="1:6" ht="17.25" x14ac:dyDescent="0.2">
      <c r="A47" s="75">
        <f t="shared" ref="A47:A52" si="7">A46+1</f>
        <v>298</v>
      </c>
      <c r="B47" s="76"/>
      <c r="C47" s="15">
        <f t="shared" ref="C47:C52" si="8">C46+1</f>
        <v>298</v>
      </c>
      <c r="D47" s="41"/>
      <c r="E47" s="19"/>
      <c r="F47" s="13"/>
    </row>
    <row r="48" spans="1:6" ht="17.25" x14ac:dyDescent="0.2">
      <c r="A48" s="75">
        <f t="shared" si="7"/>
        <v>299</v>
      </c>
      <c r="B48" s="76"/>
      <c r="C48" s="15">
        <f t="shared" si="8"/>
        <v>299</v>
      </c>
      <c r="D48" s="41"/>
      <c r="E48" s="19"/>
      <c r="F48" s="13"/>
    </row>
    <row r="49" spans="1:6" ht="17.25" x14ac:dyDescent="0.2">
      <c r="A49" s="75">
        <f t="shared" si="7"/>
        <v>300</v>
      </c>
      <c r="B49" s="76"/>
      <c r="C49" s="15">
        <f t="shared" si="8"/>
        <v>300</v>
      </c>
      <c r="D49" s="41"/>
      <c r="E49" s="19"/>
      <c r="F49" s="13"/>
    </row>
    <row r="50" spans="1:6" ht="17.25" x14ac:dyDescent="0.2">
      <c r="A50" s="75">
        <f t="shared" si="7"/>
        <v>301</v>
      </c>
      <c r="B50" s="76"/>
      <c r="C50" s="15">
        <f t="shared" si="8"/>
        <v>301</v>
      </c>
      <c r="D50" s="41"/>
      <c r="E50" s="19"/>
      <c r="F50" s="13"/>
    </row>
    <row r="51" spans="1:6" ht="17.25" x14ac:dyDescent="0.2">
      <c r="A51" s="75">
        <f t="shared" si="7"/>
        <v>302</v>
      </c>
      <c r="B51" s="76"/>
      <c r="C51" s="15">
        <f t="shared" si="8"/>
        <v>302</v>
      </c>
      <c r="D51" s="41"/>
      <c r="E51" s="19"/>
      <c r="F51" s="13"/>
    </row>
    <row r="52" spans="1:6" ht="17.25" x14ac:dyDescent="0.2">
      <c r="A52" s="75">
        <f t="shared" si="7"/>
        <v>303</v>
      </c>
      <c r="B52" s="76"/>
      <c r="C52" s="15">
        <f t="shared" si="8"/>
        <v>303</v>
      </c>
      <c r="D52" s="41"/>
      <c r="E52" s="19"/>
      <c r="F52" s="13"/>
    </row>
    <row r="53" spans="1:6" ht="17.25" x14ac:dyDescent="0.2">
      <c r="A53" s="86" t="s">
        <v>16</v>
      </c>
      <c r="B53" s="87"/>
      <c r="C53" s="88"/>
      <c r="D53" s="42">
        <f>SUM(D46:D52)</f>
        <v>0</v>
      </c>
      <c r="E53" s="20"/>
      <c r="F53" s="13"/>
    </row>
    <row r="54" spans="1:6" ht="17.25" x14ac:dyDescent="0.2">
      <c r="A54" s="75">
        <f>A52+1</f>
        <v>304</v>
      </c>
      <c r="B54" s="76"/>
      <c r="C54" s="15">
        <f>C52+1</f>
        <v>304</v>
      </c>
      <c r="D54" s="41"/>
      <c r="E54" s="19"/>
      <c r="F54" s="13"/>
    </row>
    <row r="55" spans="1:6" ht="17.25" x14ac:dyDescent="0.2">
      <c r="A55" s="75">
        <f t="shared" ref="A55:A60" si="9">A54+1</f>
        <v>305</v>
      </c>
      <c r="B55" s="76"/>
      <c r="C55" s="15">
        <f t="shared" ref="C55:C60" si="10">C54+1</f>
        <v>305</v>
      </c>
      <c r="D55" s="41"/>
      <c r="E55" s="19"/>
      <c r="F55" s="13"/>
    </row>
    <row r="56" spans="1:6" ht="17.25" x14ac:dyDescent="0.2">
      <c r="A56" s="75">
        <f t="shared" si="9"/>
        <v>306</v>
      </c>
      <c r="B56" s="76"/>
      <c r="C56" s="15">
        <f t="shared" si="10"/>
        <v>306</v>
      </c>
      <c r="D56" s="41"/>
      <c r="E56" s="19"/>
      <c r="F56" s="13"/>
    </row>
    <row r="57" spans="1:6" ht="17.25" x14ac:dyDescent="0.2">
      <c r="A57" s="75">
        <f t="shared" si="9"/>
        <v>307</v>
      </c>
      <c r="B57" s="76"/>
      <c r="C57" s="15">
        <f t="shared" si="10"/>
        <v>307</v>
      </c>
      <c r="D57" s="41"/>
      <c r="E57" s="19"/>
      <c r="F57" s="13"/>
    </row>
    <row r="58" spans="1:6" ht="17.25" x14ac:dyDescent="0.2">
      <c r="A58" s="75">
        <f t="shared" si="9"/>
        <v>308</v>
      </c>
      <c r="B58" s="76"/>
      <c r="C58" s="15">
        <f t="shared" si="10"/>
        <v>308</v>
      </c>
      <c r="D58" s="41"/>
      <c r="E58" s="19"/>
      <c r="F58" s="13"/>
    </row>
    <row r="59" spans="1:6" ht="17.25" x14ac:dyDescent="0.2">
      <c r="A59" s="75">
        <f t="shared" si="9"/>
        <v>309</v>
      </c>
      <c r="B59" s="76"/>
      <c r="C59" s="15">
        <f t="shared" si="10"/>
        <v>309</v>
      </c>
      <c r="D59" s="41"/>
      <c r="E59" s="19"/>
      <c r="F59" s="13"/>
    </row>
    <row r="60" spans="1:6" ht="17.25" x14ac:dyDescent="0.2">
      <c r="A60" s="75">
        <f t="shared" si="9"/>
        <v>310</v>
      </c>
      <c r="B60" s="76"/>
      <c r="C60" s="15">
        <f t="shared" si="10"/>
        <v>310</v>
      </c>
      <c r="D60" s="41"/>
      <c r="E60" s="19"/>
      <c r="F60" s="13"/>
    </row>
    <row r="61" spans="1:6" ht="17.25" x14ac:dyDescent="0.2">
      <c r="A61" s="86" t="s">
        <v>32</v>
      </c>
      <c r="B61" s="87"/>
      <c r="C61" s="88"/>
      <c r="D61" s="42">
        <f>SUM(D54:D60)</f>
        <v>0</v>
      </c>
      <c r="E61" s="20"/>
      <c r="F61" s="13"/>
    </row>
    <row r="62" spans="1:6" x14ac:dyDescent="0.2">
      <c r="A62" s="89" t="str">
        <f>CONCATENATE(PROPER(TEXT(PJour,"mmmm aaa"))," : total des heures sur l'opération")</f>
        <v>Octobre 1904 : total des heures sur l'opération</v>
      </c>
      <c r="B62" s="90"/>
      <c r="C62" s="91"/>
      <c r="D62" s="43">
        <f>SUM(D61,D53,D45,D37,D29,D21)</f>
        <v>0</v>
      </c>
      <c r="E62" s="14"/>
      <c r="F62" s="13"/>
    </row>
    <row r="63" spans="1:6" x14ac:dyDescent="0.2">
      <c r="F63" s="13"/>
    </row>
    <row r="64" spans="1:6" x14ac:dyDescent="0.2">
      <c r="A64" s="13"/>
    </row>
    <row r="65" spans="1:6" ht="16.5" customHeight="1" x14ac:dyDescent="0.2">
      <c r="A65" s="13"/>
    </row>
    <row r="66" spans="1:6" ht="16.5" customHeight="1" x14ac:dyDescent="0.2">
      <c r="A66" s="13"/>
    </row>
    <row r="67" spans="1:6" ht="16.5" customHeight="1" x14ac:dyDescent="0.2">
      <c r="A67" s="13"/>
    </row>
    <row r="68" spans="1:6" ht="28.5" customHeight="1" x14ac:dyDescent="0.2">
      <c r="A68" s="13"/>
    </row>
    <row r="69" spans="1:6" ht="16.5" customHeight="1" x14ac:dyDescent="0.2">
      <c r="A69" s="13"/>
      <c r="F69" s="9"/>
    </row>
    <row r="70" spans="1:6" ht="33" customHeight="1" x14ac:dyDescent="0.2">
      <c r="A70" s="13"/>
    </row>
    <row r="71" spans="1:6" ht="28.5" customHeight="1" x14ac:dyDescent="0.2">
      <c r="A71" s="13"/>
    </row>
    <row r="72" spans="1:6" ht="28.5" customHeight="1" x14ac:dyDescent="0.2">
      <c r="A72" s="13"/>
    </row>
    <row r="73" spans="1:6" ht="28.5" customHeight="1" x14ac:dyDescent="0.2">
      <c r="A73" s="13"/>
    </row>
    <row r="74" spans="1:6" ht="25.5" customHeight="1" x14ac:dyDescent="0.2">
      <c r="A74" s="13"/>
    </row>
    <row r="75" spans="1:6" ht="16.5" customHeight="1" x14ac:dyDescent="0.2">
      <c r="A75" s="13"/>
    </row>
    <row r="76" spans="1:6" x14ac:dyDescent="0.2">
      <c r="A76" s="13"/>
    </row>
    <row r="77" spans="1:6" ht="30.75" customHeight="1" x14ac:dyDescent="0.2">
      <c r="A77" s="13"/>
    </row>
  </sheetData>
  <sheetProtection formatCells="0" formatColumns="0" formatRows="0"/>
  <mergeCells count="62">
    <mergeCell ref="A62:C62"/>
    <mergeCell ref="A56:B56"/>
    <mergeCell ref="A57:B57"/>
    <mergeCell ref="A58:B58"/>
    <mergeCell ref="A59:B59"/>
    <mergeCell ref="A60:B60"/>
    <mergeCell ref="A61:C61"/>
    <mergeCell ref="A50:B50"/>
    <mergeCell ref="A51:B51"/>
    <mergeCell ref="A52:B52"/>
    <mergeCell ref="A53:C53"/>
    <mergeCell ref="A54:B54"/>
    <mergeCell ref="A55:B55"/>
    <mergeCell ref="A44:B44"/>
    <mergeCell ref="A45:C45"/>
    <mergeCell ref="A46:B46"/>
    <mergeCell ref="A47:B47"/>
    <mergeCell ref="A48:B48"/>
    <mergeCell ref="A49:B49"/>
    <mergeCell ref="A38:B38"/>
    <mergeCell ref="A39:B39"/>
    <mergeCell ref="A40:B40"/>
    <mergeCell ref="A41:B41"/>
    <mergeCell ref="A42:B42"/>
    <mergeCell ref="A43:B43"/>
    <mergeCell ref="A32:B32"/>
    <mergeCell ref="A33:B33"/>
    <mergeCell ref="A34:B34"/>
    <mergeCell ref="A35:B35"/>
    <mergeCell ref="A36:B36"/>
    <mergeCell ref="A37:C37"/>
    <mergeCell ref="A26:B26"/>
    <mergeCell ref="A27:B27"/>
    <mergeCell ref="A28:B28"/>
    <mergeCell ref="A29:C29"/>
    <mergeCell ref="A30:B30"/>
    <mergeCell ref="A31:B31"/>
    <mergeCell ref="A20:B20"/>
    <mergeCell ref="A21:C21"/>
    <mergeCell ref="A22:B22"/>
    <mergeCell ref="A23:B23"/>
    <mergeCell ref="A24:B24"/>
    <mergeCell ref="A25:B25"/>
    <mergeCell ref="A14:B14"/>
    <mergeCell ref="A15:B15"/>
    <mergeCell ref="A16:B16"/>
    <mergeCell ref="A17:B17"/>
    <mergeCell ref="A18:B18"/>
    <mergeCell ref="A19:B19"/>
    <mergeCell ref="A9:C9"/>
    <mergeCell ref="D9:E9"/>
    <mergeCell ref="A10:C10"/>
    <mergeCell ref="D10:E10"/>
    <mergeCell ref="A12:E12"/>
    <mergeCell ref="A13:B13"/>
    <mergeCell ref="C2:F3"/>
    <mergeCell ref="A5:C5"/>
    <mergeCell ref="D5:E5"/>
    <mergeCell ref="A6:C6"/>
    <mergeCell ref="D6:E6"/>
    <mergeCell ref="A8:C8"/>
    <mergeCell ref="D8:E8"/>
  </mergeCells>
  <conditionalFormatting sqref="C14:C20 C22:C28 C30:C36 C38:C44 C46:C52">
    <cfRule type="cellIs" dxfId="56" priority="15" stopIfTrue="1" operator="notBetween">
      <formula>PJour</formula>
      <formula>DJour</formula>
    </cfRule>
    <cfRule type="cellIs" dxfId="55" priority="16" stopIfTrue="1" operator="equal">
      <formula>TODAY()</formula>
    </cfRule>
  </conditionalFormatting>
  <conditionalFormatting sqref="D19">
    <cfRule type="expression" dxfId="54" priority="14" stopIfTrue="1">
      <formula>$E19="Jour de l'An"</formula>
    </cfRule>
  </conditionalFormatting>
  <conditionalFormatting sqref="D20:D21">
    <cfRule type="expression" dxfId="53" priority="13" stopIfTrue="1">
      <formula>$E20="Jour de l'An"</formula>
    </cfRule>
  </conditionalFormatting>
  <conditionalFormatting sqref="D27">
    <cfRule type="expression" dxfId="52" priority="12" stopIfTrue="1">
      <formula>$E27="Jour de l'An"</formula>
    </cfRule>
  </conditionalFormatting>
  <conditionalFormatting sqref="D28:D29">
    <cfRule type="expression" dxfId="51" priority="11" stopIfTrue="1">
      <formula>$E28="Jour de l'An"</formula>
    </cfRule>
  </conditionalFormatting>
  <conditionalFormatting sqref="D35">
    <cfRule type="expression" dxfId="50" priority="10" stopIfTrue="1">
      <formula>$E35="Jour de l'An"</formula>
    </cfRule>
  </conditionalFormatting>
  <conditionalFormatting sqref="D36">
    <cfRule type="expression" dxfId="49" priority="9" stopIfTrue="1">
      <formula>$E36="Jour de l'An"</formula>
    </cfRule>
  </conditionalFormatting>
  <conditionalFormatting sqref="D43">
    <cfRule type="expression" dxfId="48" priority="8" stopIfTrue="1">
      <formula>$E43="Jour de l'An"</formula>
    </cfRule>
  </conditionalFormatting>
  <conditionalFormatting sqref="D44">
    <cfRule type="expression" dxfId="47" priority="7" stopIfTrue="1">
      <formula>$E44="Jour de l'An"</formula>
    </cfRule>
  </conditionalFormatting>
  <conditionalFormatting sqref="D53 D45 D37">
    <cfRule type="expression" dxfId="46" priority="6" stopIfTrue="1">
      <formula>$E37="Jour de l'An"</formula>
    </cfRule>
  </conditionalFormatting>
  <conditionalFormatting sqref="D5:E6 D8:E10">
    <cfRule type="cellIs" dxfId="45" priority="5" stopIfTrue="1" operator="equal">
      <formula>0</formula>
    </cfRule>
  </conditionalFormatting>
  <conditionalFormatting sqref="C54:C60">
    <cfRule type="cellIs" dxfId="44" priority="2" stopIfTrue="1" operator="notBetween">
      <formula>PJour</formula>
      <formula>DJour</formula>
    </cfRule>
    <cfRule type="cellIs" dxfId="43" priority="3" stopIfTrue="1" operator="equal">
      <formula>TODAY()</formula>
    </cfRule>
  </conditionalFormatting>
  <conditionalFormatting sqref="D61">
    <cfRule type="expression" dxfId="42" priority="1" stopIfTrue="1">
      <formula>$E61="Jour de l'An"</formula>
    </cfRule>
  </conditionalFormatting>
  <pageMargins left="0.78749999999999998" right="0.78749999999999998" top="0.78749999999999998" bottom="0.78749999999999998" header="0.51180555555555562" footer="0.51180555555555562"/>
  <pageSetup paperSize="9" scale="58" firstPageNumber="0" orientation="portrait" horizontalDpi="300" verticalDpi="3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4"/>
  <dimension ref="A1:T77"/>
  <sheetViews>
    <sheetView showGridLines="0" showRowColHeaders="0" zoomScale="75" zoomScaleNormal="75" workbookViewId="0">
      <selection activeCell="D5" sqref="D5:E5"/>
    </sheetView>
  </sheetViews>
  <sheetFormatPr baseColWidth="10" defaultRowHeight="15" x14ac:dyDescent="0.2"/>
  <cols>
    <col min="1" max="1" width="14.140625" style="1" customWidth="1"/>
    <col min="2" max="2" width="23.85546875" style="1" customWidth="1"/>
    <col min="3" max="3" width="16.85546875" style="1" bestFit="1" customWidth="1"/>
    <col min="4" max="4" width="16.85546875" style="1" customWidth="1"/>
    <col min="5" max="5" width="68.85546875" style="1" customWidth="1"/>
    <col min="6" max="6" width="13" style="1" customWidth="1"/>
    <col min="7" max="7" width="11.5703125" style="1" hidden="1" customWidth="1"/>
    <col min="8" max="9" width="12.7109375" style="1" hidden="1" customWidth="1"/>
    <col min="10" max="10" width="11.5703125" style="1" hidden="1" customWidth="1"/>
    <col min="11" max="11" width="12" style="1" hidden="1" customWidth="1"/>
    <col min="12" max="14" width="11.5703125" style="1" hidden="1" customWidth="1"/>
    <col min="15" max="17" width="11.42578125" style="1" hidden="1" customWidth="1"/>
    <col min="18" max="18" width="13.42578125" style="1" hidden="1" customWidth="1"/>
    <col min="19" max="19" width="14" style="1" hidden="1" customWidth="1"/>
    <col min="20" max="20" width="15.42578125" style="1" hidden="1" customWidth="1"/>
    <col min="21" max="16384" width="11.42578125" style="1"/>
  </cols>
  <sheetData>
    <row r="1" spans="1:19" x14ac:dyDescent="0.2">
      <c r="A1" s="13"/>
      <c r="B1" s="13"/>
      <c r="C1" s="13"/>
      <c r="D1" s="13"/>
      <c r="E1" s="13"/>
      <c r="F1" s="13"/>
    </row>
    <row r="2" spans="1:19" ht="35.25" customHeight="1" x14ac:dyDescent="0.2">
      <c r="A2" s="21"/>
      <c r="B2" s="21"/>
      <c r="C2" s="78" t="s">
        <v>4</v>
      </c>
      <c r="D2" s="78"/>
      <c r="E2" s="78"/>
      <c r="F2" s="78"/>
    </row>
    <row r="3" spans="1:19" ht="30.75" customHeight="1" x14ac:dyDescent="0.2">
      <c r="A3" s="22"/>
      <c r="B3" s="22"/>
      <c r="C3" s="78"/>
      <c r="D3" s="78"/>
      <c r="E3" s="78"/>
      <c r="F3" s="78"/>
    </row>
    <row r="4" spans="1:19" ht="18.75" customHeight="1" thickBot="1" x14ac:dyDescent="0.25">
      <c r="A4" s="10"/>
      <c r="B4" s="10"/>
      <c r="C4" s="10"/>
      <c r="D4" s="10"/>
      <c r="E4" s="10"/>
      <c r="F4" s="10"/>
    </row>
    <row r="5" spans="1:19" ht="16.5" x14ac:dyDescent="0.3">
      <c r="A5" s="74" t="s">
        <v>5</v>
      </c>
      <c r="B5" s="74"/>
      <c r="C5" s="74"/>
      <c r="D5" s="83">
        <f>'Avant de commencer'!F19</f>
        <v>0</v>
      </c>
      <c r="E5" s="83"/>
      <c r="F5" s="32"/>
      <c r="G5" s="40" t="s">
        <v>38</v>
      </c>
      <c r="H5" s="40" t="str">
        <f>IF(PJour=305,"M11",A12)</f>
        <v>M11</v>
      </c>
      <c r="R5" s="2" t="s">
        <v>0</v>
      </c>
      <c r="S5" s="3" t="s">
        <v>1</v>
      </c>
    </row>
    <row r="6" spans="1:19" ht="18.75" thickBot="1" x14ac:dyDescent="0.35">
      <c r="A6" s="74" t="s">
        <v>6</v>
      </c>
      <c r="B6" s="74"/>
      <c r="C6" s="74"/>
      <c r="D6" s="82">
        <f>'Avant de commencer'!F20</f>
        <v>0</v>
      </c>
      <c r="E6" s="82"/>
      <c r="F6" s="32"/>
      <c r="Q6" s="4"/>
      <c r="R6" s="5">
        <f>DATE(YEAR('Avant de commencer'!F17),MONTH('Avant de commencer'!F17)+10,1)</f>
        <v>305</v>
      </c>
      <c r="S6" s="6">
        <f>DATE(YEAR('Avant de commencer'!F17),MONTH('Avant de commencer'!F17)+11,1)-1</f>
        <v>334</v>
      </c>
    </row>
    <row r="7" spans="1:19" ht="16.5" x14ac:dyDescent="0.3">
      <c r="A7" s="38"/>
      <c r="B7" s="38"/>
      <c r="C7" s="38"/>
      <c r="D7" s="12"/>
      <c r="F7" s="31"/>
      <c r="R7" s="1">
        <f>PJour</f>
        <v>305</v>
      </c>
    </row>
    <row r="8" spans="1:19" ht="16.5" x14ac:dyDescent="0.3">
      <c r="A8" s="74" t="s">
        <v>7</v>
      </c>
      <c r="B8" s="74"/>
      <c r="C8" s="74"/>
      <c r="D8" s="83">
        <f>'Avant de commencer'!F21</f>
        <v>0</v>
      </c>
      <c r="E8" s="83"/>
      <c r="F8" s="32"/>
    </row>
    <row r="9" spans="1:19" ht="16.5" x14ac:dyDescent="0.3">
      <c r="A9" s="74" t="s">
        <v>8</v>
      </c>
      <c r="B9" s="74"/>
      <c r="C9" s="74"/>
      <c r="D9" s="82">
        <f>'Avant de commencer'!F22</f>
        <v>0</v>
      </c>
      <c r="E9" s="82"/>
      <c r="F9" s="31"/>
    </row>
    <row r="10" spans="1:19" ht="16.5" x14ac:dyDescent="0.3">
      <c r="A10" s="74" t="s">
        <v>9</v>
      </c>
      <c r="B10" s="74"/>
      <c r="C10" s="74"/>
      <c r="D10" s="82">
        <f>'Avant de commencer'!F23</f>
        <v>0</v>
      </c>
      <c r="E10" s="82"/>
      <c r="F10" s="32"/>
      <c r="R10" s="27"/>
    </row>
    <row r="11" spans="1:19" x14ac:dyDescent="0.2">
      <c r="A11" s="13"/>
      <c r="B11" s="13"/>
      <c r="C11" s="13"/>
      <c r="D11" s="13"/>
      <c r="E11" s="28"/>
      <c r="F11" s="13"/>
    </row>
    <row r="12" spans="1:19" ht="27.75" customHeight="1" x14ac:dyDescent="0.2">
      <c r="A12" s="77" t="str">
        <f>PROPER(TEXT(PJour,"mmmm aaa"))</f>
        <v>Novembre 1904</v>
      </c>
      <c r="B12" s="77"/>
      <c r="C12" s="77"/>
      <c r="D12" s="77"/>
      <c r="E12" s="77"/>
      <c r="F12" s="13"/>
      <c r="I12" s="27"/>
    </row>
    <row r="13" spans="1:19" s="7" customFormat="1" x14ac:dyDescent="0.2">
      <c r="A13" s="84" t="s">
        <v>10</v>
      </c>
      <c r="B13" s="84"/>
      <c r="C13" s="25" t="s">
        <v>11</v>
      </c>
      <c r="D13" s="26" t="s">
        <v>2</v>
      </c>
      <c r="E13" s="24" t="s">
        <v>3</v>
      </c>
      <c r="F13" s="13"/>
    </row>
    <row r="14" spans="1:19" ht="17.25" x14ac:dyDescent="0.2">
      <c r="A14" s="75">
        <f>PJour-WEEKDAY(PJour,3)</f>
        <v>304</v>
      </c>
      <c r="B14" s="79">
        <f>PJour-WEEKDAY(PJour,3)</f>
        <v>304</v>
      </c>
      <c r="C14" s="15">
        <f>PJour-WEEKDAY(PJour,3)</f>
        <v>304</v>
      </c>
      <c r="D14" s="41"/>
      <c r="E14" s="16"/>
      <c r="F14" s="29"/>
      <c r="G14" s="30"/>
    </row>
    <row r="15" spans="1:19" ht="17.25" x14ac:dyDescent="0.2">
      <c r="A15" s="75">
        <f t="shared" ref="A15:C20" si="0">A14+1</f>
        <v>305</v>
      </c>
      <c r="B15" s="79">
        <f t="shared" si="0"/>
        <v>305</v>
      </c>
      <c r="C15" s="15">
        <f>C14+1</f>
        <v>305</v>
      </c>
      <c r="D15" s="41"/>
      <c r="E15" s="16"/>
      <c r="F15" s="29"/>
      <c r="G15" s="30"/>
    </row>
    <row r="16" spans="1:19" ht="17.25" x14ac:dyDescent="0.2">
      <c r="A16" s="75">
        <f t="shared" si="0"/>
        <v>306</v>
      </c>
      <c r="B16" s="79">
        <f t="shared" si="0"/>
        <v>306</v>
      </c>
      <c r="C16" s="15">
        <f t="shared" si="0"/>
        <v>306</v>
      </c>
      <c r="D16" s="41"/>
      <c r="E16" s="16"/>
      <c r="F16" s="29"/>
      <c r="G16" s="30"/>
      <c r="J16" s="27"/>
    </row>
    <row r="17" spans="1:7" ht="17.25" x14ac:dyDescent="0.2">
      <c r="A17" s="75">
        <f t="shared" si="0"/>
        <v>307</v>
      </c>
      <c r="B17" s="79">
        <f t="shared" si="0"/>
        <v>307</v>
      </c>
      <c r="C17" s="15">
        <f t="shared" si="0"/>
        <v>307</v>
      </c>
      <c r="D17" s="41"/>
      <c r="E17" s="16"/>
      <c r="F17" s="29"/>
      <c r="G17" s="30"/>
    </row>
    <row r="18" spans="1:7" ht="17.25" x14ac:dyDescent="0.2">
      <c r="A18" s="75">
        <f t="shared" si="0"/>
        <v>308</v>
      </c>
      <c r="B18" s="79">
        <f t="shared" si="0"/>
        <v>308</v>
      </c>
      <c r="C18" s="15">
        <f t="shared" si="0"/>
        <v>308</v>
      </c>
      <c r="D18" s="41"/>
      <c r="E18" s="16"/>
      <c r="F18" s="29"/>
      <c r="G18" s="30"/>
    </row>
    <row r="19" spans="1:7" ht="17.25" x14ac:dyDescent="0.2">
      <c r="A19" s="80">
        <f t="shared" si="0"/>
        <v>309</v>
      </c>
      <c r="B19" s="81">
        <f t="shared" si="0"/>
        <v>309</v>
      </c>
      <c r="C19" s="17">
        <f t="shared" si="0"/>
        <v>309</v>
      </c>
      <c r="D19" s="41"/>
      <c r="E19" s="16"/>
      <c r="F19" s="29"/>
      <c r="G19" s="30"/>
    </row>
    <row r="20" spans="1:7" ht="17.25" x14ac:dyDescent="0.2">
      <c r="A20" s="80">
        <f t="shared" si="0"/>
        <v>310</v>
      </c>
      <c r="B20" s="81">
        <f t="shared" si="0"/>
        <v>310</v>
      </c>
      <c r="C20" s="17">
        <f>C19+1</f>
        <v>310</v>
      </c>
      <c r="D20" s="41"/>
      <c r="E20" s="16"/>
      <c r="F20" s="29"/>
      <c r="G20" s="30"/>
    </row>
    <row r="21" spans="1:7" ht="17.25" x14ac:dyDescent="0.2">
      <c r="A21" s="85" t="s">
        <v>12</v>
      </c>
      <c r="B21" s="85"/>
      <c r="C21" s="85"/>
      <c r="D21" s="42">
        <f>SUM(D14:D20)</f>
        <v>0</v>
      </c>
      <c r="E21" s="18"/>
      <c r="F21" s="13"/>
    </row>
    <row r="22" spans="1:7" ht="17.25" x14ac:dyDescent="0.2">
      <c r="A22" s="75">
        <f>A20+1</f>
        <v>311</v>
      </c>
      <c r="B22" s="76"/>
      <c r="C22" s="15">
        <f>C20+1</f>
        <v>311</v>
      </c>
      <c r="D22" s="41"/>
      <c r="E22" s="16"/>
      <c r="F22" s="13"/>
    </row>
    <row r="23" spans="1:7" ht="17.25" x14ac:dyDescent="0.2">
      <c r="A23" s="75">
        <f t="shared" ref="A23:A28" si="1">A22+1</f>
        <v>312</v>
      </c>
      <c r="B23" s="76"/>
      <c r="C23" s="15">
        <f t="shared" ref="C23:C28" si="2">C22+1</f>
        <v>312</v>
      </c>
      <c r="D23" s="41"/>
      <c r="E23" s="16"/>
      <c r="F23" s="13"/>
    </row>
    <row r="24" spans="1:7" ht="17.25" x14ac:dyDescent="0.2">
      <c r="A24" s="75">
        <f t="shared" si="1"/>
        <v>313</v>
      </c>
      <c r="B24" s="76"/>
      <c r="C24" s="15">
        <f t="shared" si="2"/>
        <v>313</v>
      </c>
      <c r="D24" s="41"/>
      <c r="E24" s="16"/>
      <c r="F24" s="13"/>
    </row>
    <row r="25" spans="1:7" ht="17.25" x14ac:dyDescent="0.2">
      <c r="A25" s="75">
        <f t="shared" si="1"/>
        <v>314</v>
      </c>
      <c r="B25" s="76"/>
      <c r="C25" s="15">
        <f t="shared" si="2"/>
        <v>314</v>
      </c>
      <c r="D25" s="41"/>
      <c r="E25" s="16"/>
      <c r="F25" s="13"/>
    </row>
    <row r="26" spans="1:7" ht="17.25" x14ac:dyDescent="0.2">
      <c r="A26" s="75">
        <f t="shared" si="1"/>
        <v>315</v>
      </c>
      <c r="B26" s="76"/>
      <c r="C26" s="15">
        <f t="shared" si="2"/>
        <v>315</v>
      </c>
      <c r="D26" s="41"/>
      <c r="E26" s="19"/>
      <c r="F26" s="13"/>
    </row>
    <row r="27" spans="1:7" ht="17.25" x14ac:dyDescent="0.2">
      <c r="A27" s="75">
        <f t="shared" si="1"/>
        <v>316</v>
      </c>
      <c r="B27" s="76"/>
      <c r="C27" s="17">
        <f t="shared" si="2"/>
        <v>316</v>
      </c>
      <c r="D27" s="41"/>
      <c r="E27" s="19"/>
      <c r="F27" s="13"/>
    </row>
    <row r="28" spans="1:7" ht="17.25" x14ac:dyDescent="0.2">
      <c r="A28" s="75">
        <f t="shared" si="1"/>
        <v>317</v>
      </c>
      <c r="B28" s="76"/>
      <c r="C28" s="17">
        <f t="shared" si="2"/>
        <v>317</v>
      </c>
      <c r="D28" s="41"/>
      <c r="E28" s="19"/>
      <c r="F28" s="13"/>
    </row>
    <row r="29" spans="1:7" ht="17.25" x14ac:dyDescent="0.2">
      <c r="A29" s="85" t="s">
        <v>13</v>
      </c>
      <c r="B29" s="85"/>
      <c r="C29" s="85"/>
      <c r="D29" s="42">
        <f>SUM(D22:D28)</f>
        <v>0</v>
      </c>
      <c r="E29" s="20"/>
      <c r="F29" s="13"/>
    </row>
    <row r="30" spans="1:7" ht="17.25" x14ac:dyDescent="0.2">
      <c r="A30" s="75">
        <f>A28+1</f>
        <v>318</v>
      </c>
      <c r="B30" s="76"/>
      <c r="C30" s="15">
        <f>C28+1</f>
        <v>318</v>
      </c>
      <c r="D30" s="41"/>
      <c r="E30" s="19"/>
      <c r="F30" s="13"/>
    </row>
    <row r="31" spans="1:7" ht="17.25" x14ac:dyDescent="0.2">
      <c r="A31" s="75">
        <f t="shared" ref="A31:A36" si="3">A30+1</f>
        <v>319</v>
      </c>
      <c r="B31" s="76"/>
      <c r="C31" s="15">
        <f t="shared" ref="C31:C36" si="4">C30+1</f>
        <v>319</v>
      </c>
      <c r="D31" s="41"/>
      <c r="E31" s="19"/>
      <c r="F31" s="13"/>
    </row>
    <row r="32" spans="1:7" ht="17.25" x14ac:dyDescent="0.2">
      <c r="A32" s="75">
        <f t="shared" si="3"/>
        <v>320</v>
      </c>
      <c r="B32" s="76"/>
      <c r="C32" s="15">
        <f t="shared" si="4"/>
        <v>320</v>
      </c>
      <c r="D32" s="41"/>
      <c r="E32" s="19"/>
      <c r="F32" s="13"/>
    </row>
    <row r="33" spans="1:6" ht="17.25" x14ac:dyDescent="0.2">
      <c r="A33" s="75">
        <f t="shared" si="3"/>
        <v>321</v>
      </c>
      <c r="B33" s="76"/>
      <c r="C33" s="15">
        <f t="shared" si="4"/>
        <v>321</v>
      </c>
      <c r="D33" s="41"/>
      <c r="E33" s="19"/>
      <c r="F33" s="13"/>
    </row>
    <row r="34" spans="1:6" ht="17.25" x14ac:dyDescent="0.2">
      <c r="A34" s="75">
        <f t="shared" si="3"/>
        <v>322</v>
      </c>
      <c r="B34" s="76"/>
      <c r="C34" s="15">
        <f t="shared" si="4"/>
        <v>322</v>
      </c>
      <c r="D34" s="41"/>
      <c r="E34" s="19"/>
      <c r="F34" s="13"/>
    </row>
    <row r="35" spans="1:6" ht="17.25" x14ac:dyDescent="0.2">
      <c r="A35" s="75">
        <f t="shared" si="3"/>
        <v>323</v>
      </c>
      <c r="B35" s="76"/>
      <c r="C35" s="17">
        <f t="shared" si="4"/>
        <v>323</v>
      </c>
      <c r="D35" s="41"/>
      <c r="E35" s="19"/>
      <c r="F35" s="13"/>
    </row>
    <row r="36" spans="1:6" ht="17.25" x14ac:dyDescent="0.2">
      <c r="A36" s="75">
        <f t="shared" si="3"/>
        <v>324</v>
      </c>
      <c r="B36" s="76"/>
      <c r="C36" s="17">
        <f t="shared" si="4"/>
        <v>324</v>
      </c>
      <c r="D36" s="41"/>
      <c r="E36" s="19"/>
      <c r="F36" s="13"/>
    </row>
    <row r="37" spans="1:6" ht="17.25" x14ac:dyDescent="0.2">
      <c r="A37" s="85" t="s">
        <v>14</v>
      </c>
      <c r="B37" s="85"/>
      <c r="C37" s="85"/>
      <c r="D37" s="42">
        <f>SUM(D30:D36)</f>
        <v>0</v>
      </c>
      <c r="E37" s="20"/>
      <c r="F37" s="13"/>
    </row>
    <row r="38" spans="1:6" ht="17.25" x14ac:dyDescent="0.2">
      <c r="A38" s="75">
        <f>A36+1</f>
        <v>325</v>
      </c>
      <c r="B38" s="76"/>
      <c r="C38" s="15">
        <f>C36+1</f>
        <v>325</v>
      </c>
      <c r="D38" s="41"/>
      <c r="E38" s="19"/>
      <c r="F38" s="13"/>
    </row>
    <row r="39" spans="1:6" ht="17.25" x14ac:dyDescent="0.2">
      <c r="A39" s="75">
        <f t="shared" ref="A39:A44" si="5">A38+1</f>
        <v>326</v>
      </c>
      <c r="B39" s="76"/>
      <c r="C39" s="15">
        <f t="shared" ref="C39:C44" si="6">C38+1</f>
        <v>326</v>
      </c>
      <c r="D39" s="41"/>
      <c r="E39" s="19"/>
      <c r="F39" s="13"/>
    </row>
    <row r="40" spans="1:6" ht="17.25" x14ac:dyDescent="0.2">
      <c r="A40" s="75">
        <f t="shared" si="5"/>
        <v>327</v>
      </c>
      <c r="B40" s="76"/>
      <c r="C40" s="15">
        <f t="shared" si="6"/>
        <v>327</v>
      </c>
      <c r="D40" s="41"/>
      <c r="E40" s="19"/>
      <c r="F40" s="13"/>
    </row>
    <row r="41" spans="1:6" ht="17.25" x14ac:dyDescent="0.2">
      <c r="A41" s="75">
        <f t="shared" si="5"/>
        <v>328</v>
      </c>
      <c r="B41" s="76"/>
      <c r="C41" s="15">
        <f t="shared" si="6"/>
        <v>328</v>
      </c>
      <c r="D41" s="41"/>
      <c r="E41" s="19"/>
      <c r="F41" s="13"/>
    </row>
    <row r="42" spans="1:6" ht="17.25" x14ac:dyDescent="0.2">
      <c r="A42" s="75">
        <f t="shared" si="5"/>
        <v>329</v>
      </c>
      <c r="B42" s="76"/>
      <c r="C42" s="15">
        <f t="shared" si="6"/>
        <v>329</v>
      </c>
      <c r="D42" s="41"/>
      <c r="E42" s="19"/>
      <c r="F42" s="13"/>
    </row>
    <row r="43" spans="1:6" ht="17.25" x14ac:dyDescent="0.2">
      <c r="A43" s="75">
        <f t="shared" si="5"/>
        <v>330</v>
      </c>
      <c r="B43" s="76"/>
      <c r="C43" s="17">
        <f t="shared" si="6"/>
        <v>330</v>
      </c>
      <c r="D43" s="41"/>
      <c r="E43" s="19"/>
      <c r="F43" s="13"/>
    </row>
    <row r="44" spans="1:6" ht="17.25" x14ac:dyDescent="0.2">
      <c r="A44" s="75">
        <f t="shared" si="5"/>
        <v>331</v>
      </c>
      <c r="B44" s="76"/>
      <c r="C44" s="17">
        <f t="shared" si="6"/>
        <v>331</v>
      </c>
      <c r="D44" s="41"/>
      <c r="E44" s="19"/>
      <c r="F44" s="13"/>
    </row>
    <row r="45" spans="1:6" ht="17.25" x14ac:dyDescent="0.2">
      <c r="A45" s="85" t="s">
        <v>15</v>
      </c>
      <c r="B45" s="85"/>
      <c r="C45" s="85"/>
      <c r="D45" s="42">
        <f>SUM(D38:D44)</f>
        <v>0</v>
      </c>
      <c r="E45" s="20"/>
      <c r="F45" s="13"/>
    </row>
    <row r="46" spans="1:6" ht="17.25" x14ac:dyDescent="0.2">
      <c r="A46" s="75">
        <f>A44+1</f>
        <v>332</v>
      </c>
      <c r="B46" s="76"/>
      <c r="C46" s="15">
        <f>C44+1</f>
        <v>332</v>
      </c>
      <c r="D46" s="41"/>
      <c r="E46" s="19"/>
      <c r="F46" s="13"/>
    </row>
    <row r="47" spans="1:6" ht="17.25" x14ac:dyDescent="0.2">
      <c r="A47" s="75">
        <f t="shared" ref="A47:A52" si="7">A46+1</f>
        <v>333</v>
      </c>
      <c r="B47" s="76"/>
      <c r="C47" s="15">
        <f t="shared" ref="C47:C52" si="8">C46+1</f>
        <v>333</v>
      </c>
      <c r="D47" s="41"/>
      <c r="E47" s="19"/>
      <c r="F47" s="13"/>
    </row>
    <row r="48" spans="1:6" ht="17.25" x14ac:dyDescent="0.2">
      <c r="A48" s="75">
        <f t="shared" si="7"/>
        <v>334</v>
      </c>
      <c r="B48" s="76"/>
      <c r="C48" s="15">
        <f t="shared" si="8"/>
        <v>334</v>
      </c>
      <c r="D48" s="41"/>
      <c r="E48" s="19"/>
      <c r="F48" s="13"/>
    </row>
    <row r="49" spans="1:6" ht="17.25" x14ac:dyDescent="0.2">
      <c r="A49" s="75">
        <f t="shared" si="7"/>
        <v>335</v>
      </c>
      <c r="B49" s="76"/>
      <c r="C49" s="15">
        <f t="shared" si="8"/>
        <v>335</v>
      </c>
      <c r="D49" s="41"/>
      <c r="E49" s="19"/>
      <c r="F49" s="13"/>
    </row>
    <row r="50" spans="1:6" ht="17.25" x14ac:dyDescent="0.2">
      <c r="A50" s="75">
        <f t="shared" si="7"/>
        <v>336</v>
      </c>
      <c r="B50" s="76"/>
      <c r="C50" s="15">
        <f t="shared" si="8"/>
        <v>336</v>
      </c>
      <c r="D50" s="41"/>
      <c r="E50" s="19"/>
      <c r="F50" s="13"/>
    </row>
    <row r="51" spans="1:6" ht="17.25" x14ac:dyDescent="0.2">
      <c r="A51" s="75">
        <f t="shared" si="7"/>
        <v>337</v>
      </c>
      <c r="B51" s="76"/>
      <c r="C51" s="15">
        <f t="shared" si="8"/>
        <v>337</v>
      </c>
      <c r="D51" s="41"/>
      <c r="E51" s="19"/>
      <c r="F51" s="13"/>
    </row>
    <row r="52" spans="1:6" ht="17.25" x14ac:dyDescent="0.2">
      <c r="A52" s="75">
        <f t="shared" si="7"/>
        <v>338</v>
      </c>
      <c r="B52" s="76"/>
      <c r="C52" s="15">
        <f t="shared" si="8"/>
        <v>338</v>
      </c>
      <c r="D52" s="41"/>
      <c r="E52" s="19"/>
      <c r="F52" s="13"/>
    </row>
    <row r="53" spans="1:6" ht="17.25" x14ac:dyDescent="0.2">
      <c r="A53" s="86" t="s">
        <v>16</v>
      </c>
      <c r="B53" s="87"/>
      <c r="C53" s="88"/>
      <c r="D53" s="42">
        <f>SUM(D46:D52)</f>
        <v>0</v>
      </c>
      <c r="E53" s="20"/>
      <c r="F53" s="13"/>
    </row>
    <row r="54" spans="1:6" ht="17.25" x14ac:dyDescent="0.2">
      <c r="A54" s="75">
        <f>A52+1</f>
        <v>339</v>
      </c>
      <c r="B54" s="76"/>
      <c r="C54" s="15">
        <f>C52+1</f>
        <v>339</v>
      </c>
      <c r="D54" s="41"/>
      <c r="E54" s="19"/>
      <c r="F54" s="13"/>
    </row>
    <row r="55" spans="1:6" ht="17.25" x14ac:dyDescent="0.2">
      <c r="A55" s="75">
        <f t="shared" ref="A55:A60" si="9">A54+1</f>
        <v>340</v>
      </c>
      <c r="B55" s="76"/>
      <c r="C55" s="15">
        <f t="shared" ref="C55:C60" si="10">C54+1</f>
        <v>340</v>
      </c>
      <c r="D55" s="41"/>
      <c r="E55" s="19"/>
      <c r="F55" s="13"/>
    </row>
    <row r="56" spans="1:6" ht="17.25" x14ac:dyDescent="0.2">
      <c r="A56" s="75">
        <f t="shared" si="9"/>
        <v>341</v>
      </c>
      <c r="B56" s="76"/>
      <c r="C56" s="15">
        <f t="shared" si="10"/>
        <v>341</v>
      </c>
      <c r="D56" s="41"/>
      <c r="E56" s="19"/>
      <c r="F56" s="13"/>
    </row>
    <row r="57" spans="1:6" ht="17.25" x14ac:dyDescent="0.2">
      <c r="A57" s="75">
        <f t="shared" si="9"/>
        <v>342</v>
      </c>
      <c r="B57" s="76"/>
      <c r="C57" s="15">
        <f t="shared" si="10"/>
        <v>342</v>
      </c>
      <c r="D57" s="41"/>
      <c r="E57" s="19"/>
      <c r="F57" s="13"/>
    </row>
    <row r="58" spans="1:6" ht="17.25" x14ac:dyDescent="0.2">
      <c r="A58" s="75">
        <f t="shared" si="9"/>
        <v>343</v>
      </c>
      <c r="B58" s="76"/>
      <c r="C58" s="15">
        <f t="shared" si="10"/>
        <v>343</v>
      </c>
      <c r="D58" s="41"/>
      <c r="E58" s="19"/>
      <c r="F58" s="13"/>
    </row>
    <row r="59" spans="1:6" ht="17.25" x14ac:dyDescent="0.2">
      <c r="A59" s="75">
        <f t="shared" si="9"/>
        <v>344</v>
      </c>
      <c r="B59" s="76"/>
      <c r="C59" s="15">
        <f t="shared" si="10"/>
        <v>344</v>
      </c>
      <c r="D59" s="41"/>
      <c r="E59" s="19"/>
      <c r="F59" s="13"/>
    </row>
    <row r="60" spans="1:6" ht="17.25" x14ac:dyDescent="0.2">
      <c r="A60" s="75">
        <f t="shared" si="9"/>
        <v>345</v>
      </c>
      <c r="B60" s="76"/>
      <c r="C60" s="15">
        <f t="shared" si="10"/>
        <v>345</v>
      </c>
      <c r="D60" s="41"/>
      <c r="E60" s="19"/>
      <c r="F60" s="13"/>
    </row>
    <row r="61" spans="1:6" ht="17.25" x14ac:dyDescent="0.2">
      <c r="A61" s="86" t="s">
        <v>32</v>
      </c>
      <c r="B61" s="87"/>
      <c r="C61" s="88"/>
      <c r="D61" s="42">
        <f>SUM(D54:D60)</f>
        <v>0</v>
      </c>
      <c r="E61" s="20"/>
      <c r="F61" s="13"/>
    </row>
    <row r="62" spans="1:6" x14ac:dyDescent="0.2">
      <c r="A62" s="89" t="str">
        <f>CONCATENATE(PROPER(TEXT(PJour,"mmmm aaa"))," : total des heures sur l'opération")</f>
        <v>Novembre 1904 : total des heures sur l'opération</v>
      </c>
      <c r="B62" s="90"/>
      <c r="C62" s="91"/>
      <c r="D62" s="43">
        <f>SUM(D61,D53,D45,D37,D29,D21)</f>
        <v>0</v>
      </c>
      <c r="E62" s="14"/>
      <c r="F62" s="13"/>
    </row>
    <row r="63" spans="1:6" x14ac:dyDescent="0.2">
      <c r="F63" s="13"/>
    </row>
    <row r="64" spans="1:6" x14ac:dyDescent="0.2">
      <c r="A64" s="13"/>
    </row>
    <row r="65" spans="1:6" ht="16.5" customHeight="1" x14ac:dyDescent="0.2">
      <c r="A65" s="13"/>
    </row>
    <row r="66" spans="1:6" ht="16.5" customHeight="1" x14ac:dyDescent="0.2">
      <c r="A66" s="13"/>
    </row>
    <row r="67" spans="1:6" ht="16.5" customHeight="1" x14ac:dyDescent="0.2">
      <c r="A67" s="13"/>
    </row>
    <row r="68" spans="1:6" ht="28.5" customHeight="1" x14ac:dyDescent="0.2">
      <c r="A68" s="13"/>
    </row>
    <row r="69" spans="1:6" ht="16.5" customHeight="1" x14ac:dyDescent="0.2">
      <c r="A69" s="13"/>
      <c r="F69" s="9"/>
    </row>
    <row r="70" spans="1:6" ht="33" customHeight="1" x14ac:dyDescent="0.2">
      <c r="A70" s="13"/>
    </row>
    <row r="71" spans="1:6" ht="28.5" customHeight="1" x14ac:dyDescent="0.2">
      <c r="A71" s="13"/>
    </row>
    <row r="72" spans="1:6" ht="28.5" customHeight="1" x14ac:dyDescent="0.2">
      <c r="A72" s="13"/>
    </row>
    <row r="73" spans="1:6" ht="28.5" customHeight="1" x14ac:dyDescent="0.2">
      <c r="A73" s="13"/>
    </row>
    <row r="74" spans="1:6" ht="25.5" customHeight="1" x14ac:dyDescent="0.2">
      <c r="A74" s="13"/>
    </row>
    <row r="75" spans="1:6" ht="16.5" customHeight="1" x14ac:dyDescent="0.2">
      <c r="A75" s="13"/>
    </row>
    <row r="76" spans="1:6" x14ac:dyDescent="0.2">
      <c r="A76" s="13"/>
    </row>
    <row r="77" spans="1:6" ht="30.75" customHeight="1" x14ac:dyDescent="0.2">
      <c r="A77" s="13"/>
    </row>
  </sheetData>
  <sheetProtection formatCells="0" formatColumns="0" formatRows="0"/>
  <mergeCells count="62">
    <mergeCell ref="A62:C62"/>
    <mergeCell ref="A56:B56"/>
    <mergeCell ref="A57:B57"/>
    <mergeCell ref="A58:B58"/>
    <mergeCell ref="A59:B59"/>
    <mergeCell ref="A60:B60"/>
    <mergeCell ref="A61:C61"/>
    <mergeCell ref="A50:B50"/>
    <mergeCell ref="A51:B51"/>
    <mergeCell ref="A52:B52"/>
    <mergeCell ref="A53:C53"/>
    <mergeCell ref="A54:B54"/>
    <mergeCell ref="A55:B55"/>
    <mergeCell ref="A44:B44"/>
    <mergeCell ref="A45:C45"/>
    <mergeCell ref="A46:B46"/>
    <mergeCell ref="A47:B47"/>
    <mergeCell ref="A48:B48"/>
    <mergeCell ref="A49:B49"/>
    <mergeCell ref="A38:B38"/>
    <mergeCell ref="A39:B39"/>
    <mergeCell ref="A40:B40"/>
    <mergeCell ref="A41:B41"/>
    <mergeCell ref="A42:B42"/>
    <mergeCell ref="A43:B43"/>
    <mergeCell ref="A32:B32"/>
    <mergeCell ref="A33:B33"/>
    <mergeCell ref="A34:B34"/>
    <mergeCell ref="A35:B35"/>
    <mergeCell ref="A36:B36"/>
    <mergeCell ref="A37:C37"/>
    <mergeCell ref="A26:B26"/>
    <mergeCell ref="A27:B27"/>
    <mergeCell ref="A28:B28"/>
    <mergeCell ref="A29:C29"/>
    <mergeCell ref="A30:B30"/>
    <mergeCell ref="A31:B31"/>
    <mergeCell ref="A20:B20"/>
    <mergeCell ref="A21:C21"/>
    <mergeCell ref="A22:B22"/>
    <mergeCell ref="A23:B23"/>
    <mergeCell ref="A24:B24"/>
    <mergeCell ref="A25:B25"/>
    <mergeCell ref="A14:B14"/>
    <mergeCell ref="A15:B15"/>
    <mergeCell ref="A16:B16"/>
    <mergeCell ref="A17:B17"/>
    <mergeCell ref="A18:B18"/>
    <mergeCell ref="A19:B19"/>
    <mergeCell ref="A9:C9"/>
    <mergeCell ref="D9:E9"/>
    <mergeCell ref="A10:C10"/>
    <mergeCell ref="D10:E10"/>
    <mergeCell ref="A12:E12"/>
    <mergeCell ref="A13:B13"/>
    <mergeCell ref="C2:F3"/>
    <mergeCell ref="A5:C5"/>
    <mergeCell ref="D5:E5"/>
    <mergeCell ref="A6:C6"/>
    <mergeCell ref="D6:E6"/>
    <mergeCell ref="A8:C8"/>
    <mergeCell ref="D8:E8"/>
  </mergeCells>
  <conditionalFormatting sqref="C14:C20 C22:C28 C30:C36 C38:C44 C46:C52">
    <cfRule type="cellIs" dxfId="41" priority="15" stopIfTrue="1" operator="notBetween">
      <formula>PJour</formula>
      <formula>DJour</formula>
    </cfRule>
    <cfRule type="cellIs" dxfId="40" priority="16" stopIfTrue="1" operator="equal">
      <formula>TODAY()</formula>
    </cfRule>
  </conditionalFormatting>
  <conditionalFormatting sqref="D19">
    <cfRule type="expression" dxfId="39" priority="14" stopIfTrue="1">
      <formula>$E19="Jour de l'An"</formula>
    </cfRule>
  </conditionalFormatting>
  <conditionalFormatting sqref="D20:D21">
    <cfRule type="expression" dxfId="38" priority="13" stopIfTrue="1">
      <formula>$E20="Jour de l'An"</formula>
    </cfRule>
  </conditionalFormatting>
  <conditionalFormatting sqref="D27">
    <cfRule type="expression" dxfId="37" priority="12" stopIfTrue="1">
      <formula>$E27="Jour de l'An"</formula>
    </cfRule>
  </conditionalFormatting>
  <conditionalFormatting sqref="D28:D29">
    <cfRule type="expression" dxfId="36" priority="11" stopIfTrue="1">
      <formula>$E28="Jour de l'An"</formula>
    </cfRule>
  </conditionalFormatting>
  <conditionalFormatting sqref="D35">
    <cfRule type="expression" dxfId="35" priority="10" stopIfTrue="1">
      <formula>$E35="Jour de l'An"</formula>
    </cfRule>
  </conditionalFormatting>
  <conditionalFormatting sqref="D36">
    <cfRule type="expression" dxfId="34" priority="9" stopIfTrue="1">
      <formula>$E36="Jour de l'An"</formula>
    </cfRule>
  </conditionalFormatting>
  <conditionalFormatting sqref="D43">
    <cfRule type="expression" dxfId="33" priority="8" stopIfTrue="1">
      <formula>$E43="Jour de l'An"</formula>
    </cfRule>
  </conditionalFormatting>
  <conditionalFormatting sqref="D44">
    <cfRule type="expression" dxfId="32" priority="7" stopIfTrue="1">
      <formula>$E44="Jour de l'An"</formula>
    </cfRule>
  </conditionalFormatting>
  <conditionalFormatting sqref="D53 D45 D37">
    <cfRule type="expression" dxfId="31" priority="6" stopIfTrue="1">
      <formula>$E37="Jour de l'An"</formula>
    </cfRule>
  </conditionalFormatting>
  <conditionalFormatting sqref="D5:E6 D8:E10">
    <cfRule type="cellIs" dxfId="30" priority="5" stopIfTrue="1" operator="equal">
      <formula>0</formula>
    </cfRule>
  </conditionalFormatting>
  <conditionalFormatting sqref="C54:C60">
    <cfRule type="cellIs" dxfId="29" priority="2" stopIfTrue="1" operator="notBetween">
      <formula>PJour</formula>
      <formula>DJour</formula>
    </cfRule>
    <cfRule type="cellIs" dxfId="28" priority="3" stopIfTrue="1" operator="equal">
      <formula>TODAY()</formula>
    </cfRule>
  </conditionalFormatting>
  <conditionalFormatting sqref="D61">
    <cfRule type="expression" dxfId="27" priority="1" stopIfTrue="1">
      <formula>$E61="Jour de l'An"</formula>
    </cfRule>
  </conditionalFormatting>
  <pageMargins left="0.78749999999999998" right="0.78749999999999998" top="0.78749999999999998" bottom="0.78749999999999998" header="0.51180555555555562" footer="0.51180555555555562"/>
  <pageSetup paperSize="9" scale="58" firstPageNumber="0" orientation="portrait" horizontalDpi="300" verticalDpi="3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6"/>
  <dimension ref="A1:T77"/>
  <sheetViews>
    <sheetView showGridLines="0" showRowColHeaders="0" zoomScale="75" zoomScaleNormal="75" workbookViewId="0">
      <selection activeCell="D18" sqref="D18"/>
    </sheetView>
  </sheetViews>
  <sheetFormatPr baseColWidth="10" defaultRowHeight="15" x14ac:dyDescent="0.2"/>
  <cols>
    <col min="1" max="1" width="14.140625" style="1" customWidth="1"/>
    <col min="2" max="2" width="23.85546875" style="1" customWidth="1"/>
    <col min="3" max="3" width="16.85546875" style="1" bestFit="1" customWidth="1"/>
    <col min="4" max="4" width="16.85546875" style="1" customWidth="1"/>
    <col min="5" max="5" width="68.85546875" style="1" customWidth="1"/>
    <col min="6" max="6" width="13" style="1" customWidth="1"/>
    <col min="7" max="7" width="11.5703125" style="1" hidden="1" customWidth="1"/>
    <col min="8" max="9" width="12.7109375" style="1" hidden="1" customWidth="1"/>
    <col min="10" max="10" width="11.5703125" style="1" hidden="1" customWidth="1"/>
    <col min="11" max="11" width="12" style="1" hidden="1" customWidth="1"/>
    <col min="12" max="14" width="11.5703125" style="1" hidden="1" customWidth="1"/>
    <col min="15" max="17" width="11.42578125" style="1" hidden="1" customWidth="1"/>
    <col min="18" max="18" width="13.42578125" style="1" hidden="1" customWidth="1"/>
    <col min="19" max="19" width="14" style="1" hidden="1" customWidth="1"/>
    <col min="20" max="20" width="15.42578125" style="1" hidden="1" customWidth="1"/>
    <col min="21" max="16384" width="11.42578125" style="1"/>
  </cols>
  <sheetData>
    <row r="1" spans="1:19" x14ac:dyDescent="0.2">
      <c r="A1" s="13"/>
      <c r="B1" s="13"/>
      <c r="C1" s="13"/>
      <c r="D1" s="13"/>
      <c r="E1" s="13"/>
      <c r="F1" s="13"/>
    </row>
    <row r="2" spans="1:19" ht="35.25" customHeight="1" x14ac:dyDescent="0.2">
      <c r="A2" s="21"/>
      <c r="B2" s="21"/>
      <c r="C2" s="78" t="s">
        <v>4</v>
      </c>
      <c r="D2" s="78"/>
      <c r="E2" s="78"/>
      <c r="F2" s="78"/>
    </row>
    <row r="3" spans="1:19" ht="30.75" customHeight="1" x14ac:dyDescent="0.2">
      <c r="A3" s="22"/>
      <c r="B3" s="22"/>
      <c r="C3" s="78"/>
      <c r="D3" s="78"/>
      <c r="E3" s="78"/>
      <c r="F3" s="78"/>
    </row>
    <row r="4" spans="1:19" ht="18.75" customHeight="1" thickBot="1" x14ac:dyDescent="0.25">
      <c r="A4" s="10"/>
      <c r="B4" s="10"/>
      <c r="C4" s="10"/>
      <c r="D4" s="10"/>
      <c r="E4" s="10"/>
      <c r="F4" s="10"/>
    </row>
    <row r="5" spans="1:19" ht="16.5" x14ac:dyDescent="0.3">
      <c r="A5" s="74" t="s">
        <v>5</v>
      </c>
      <c r="B5" s="74"/>
      <c r="C5" s="74"/>
      <c r="D5" s="83">
        <f>'Avant de commencer'!F19</f>
        <v>0</v>
      </c>
      <c r="E5" s="83"/>
      <c r="F5" s="32"/>
      <c r="G5" s="40" t="s">
        <v>36</v>
      </c>
      <c r="H5" s="40" t="str">
        <f>IF(PJour=335,"M12",A12)</f>
        <v>M12</v>
      </c>
      <c r="R5" s="2" t="s">
        <v>0</v>
      </c>
      <c r="S5" s="3" t="s">
        <v>1</v>
      </c>
    </row>
    <row r="6" spans="1:19" ht="18.75" thickBot="1" x14ac:dyDescent="0.35">
      <c r="A6" s="74" t="s">
        <v>6</v>
      </c>
      <c r="B6" s="74"/>
      <c r="C6" s="74"/>
      <c r="D6" s="82">
        <f>'Avant de commencer'!F20</f>
        <v>0</v>
      </c>
      <c r="E6" s="82"/>
      <c r="F6" s="32"/>
      <c r="Q6" s="4"/>
      <c r="R6" s="5">
        <f>DATE(YEAR('Avant de commencer'!F17),MONTH('Avant de commencer'!F17)+11,1)</f>
        <v>335</v>
      </c>
      <c r="S6" s="6">
        <f>DATE(YEAR('Avant de commencer'!F17),MONTH('Avant de commencer'!F17)+12,1)-1</f>
        <v>365</v>
      </c>
    </row>
    <row r="7" spans="1:19" ht="16.5" x14ac:dyDescent="0.3">
      <c r="A7" s="38"/>
      <c r="B7" s="38"/>
      <c r="C7" s="38"/>
      <c r="D7" s="12"/>
      <c r="F7" s="31"/>
      <c r="R7" s="1">
        <f>PJour</f>
        <v>335</v>
      </c>
    </row>
    <row r="8" spans="1:19" ht="16.5" x14ac:dyDescent="0.3">
      <c r="A8" s="74" t="s">
        <v>7</v>
      </c>
      <c r="B8" s="74"/>
      <c r="C8" s="74"/>
      <c r="D8" s="83">
        <f>'Avant de commencer'!F21</f>
        <v>0</v>
      </c>
      <c r="E8" s="83"/>
      <c r="F8" s="32"/>
    </row>
    <row r="9" spans="1:19" ht="16.5" x14ac:dyDescent="0.3">
      <c r="A9" s="74" t="s">
        <v>8</v>
      </c>
      <c r="B9" s="74"/>
      <c r="C9" s="74"/>
      <c r="D9" s="82">
        <f>'Avant de commencer'!F22</f>
        <v>0</v>
      </c>
      <c r="E9" s="82"/>
      <c r="F9" s="31"/>
    </row>
    <row r="10" spans="1:19" ht="16.5" x14ac:dyDescent="0.3">
      <c r="A10" s="74" t="s">
        <v>9</v>
      </c>
      <c r="B10" s="74"/>
      <c r="C10" s="74"/>
      <c r="D10" s="82">
        <f>'Avant de commencer'!F23</f>
        <v>0</v>
      </c>
      <c r="E10" s="82"/>
      <c r="F10" s="32"/>
      <c r="R10" s="27"/>
    </row>
    <row r="11" spans="1:19" x14ac:dyDescent="0.2">
      <c r="A11" s="13"/>
      <c r="B11" s="13"/>
      <c r="C11" s="13"/>
      <c r="D11" s="13"/>
      <c r="E11" s="28"/>
      <c r="F11" s="13"/>
    </row>
    <row r="12" spans="1:19" ht="27.75" customHeight="1" x14ac:dyDescent="0.2">
      <c r="A12" s="77" t="str">
        <f>PROPER(TEXT(PJour,"mmmm aaa"))</f>
        <v>Décembre 1904</v>
      </c>
      <c r="B12" s="77"/>
      <c r="C12" s="77"/>
      <c r="D12" s="77"/>
      <c r="E12" s="77"/>
      <c r="F12" s="13"/>
      <c r="I12" s="27"/>
    </row>
    <row r="13" spans="1:19" s="7" customFormat="1" x14ac:dyDescent="0.2">
      <c r="A13" s="84" t="s">
        <v>10</v>
      </c>
      <c r="B13" s="84"/>
      <c r="C13" s="25" t="s">
        <v>11</v>
      </c>
      <c r="D13" s="26" t="s">
        <v>2</v>
      </c>
      <c r="E13" s="24" t="s">
        <v>3</v>
      </c>
      <c r="F13" s="13"/>
    </row>
    <row r="14" spans="1:19" ht="17.25" x14ac:dyDescent="0.2">
      <c r="A14" s="75">
        <f>PJour-WEEKDAY(PJour,3)</f>
        <v>332</v>
      </c>
      <c r="B14" s="79">
        <f>PJour-WEEKDAY(PJour,3)</f>
        <v>332</v>
      </c>
      <c r="C14" s="15">
        <f>PJour-WEEKDAY(PJour,3)</f>
        <v>332</v>
      </c>
      <c r="D14" s="41"/>
      <c r="E14" s="16"/>
      <c r="F14" s="29"/>
      <c r="G14" s="30"/>
    </row>
    <row r="15" spans="1:19" ht="17.25" x14ac:dyDescent="0.2">
      <c r="A15" s="75">
        <f t="shared" ref="A15:C20" si="0">A14+1</f>
        <v>333</v>
      </c>
      <c r="B15" s="79">
        <f t="shared" si="0"/>
        <v>333</v>
      </c>
      <c r="C15" s="15">
        <f>C14+1</f>
        <v>333</v>
      </c>
      <c r="D15" s="41"/>
      <c r="E15" s="16"/>
      <c r="F15" s="29"/>
      <c r="G15" s="30"/>
    </row>
    <row r="16" spans="1:19" ht="17.25" x14ac:dyDescent="0.2">
      <c r="A16" s="75">
        <f t="shared" si="0"/>
        <v>334</v>
      </c>
      <c r="B16" s="79">
        <f t="shared" si="0"/>
        <v>334</v>
      </c>
      <c r="C16" s="15">
        <f t="shared" si="0"/>
        <v>334</v>
      </c>
      <c r="D16" s="41"/>
      <c r="E16" s="16"/>
      <c r="F16" s="29"/>
      <c r="G16" s="30"/>
      <c r="J16" s="27"/>
    </row>
    <row r="17" spans="1:7" ht="17.25" x14ac:dyDescent="0.2">
      <c r="A17" s="75">
        <f t="shared" si="0"/>
        <v>335</v>
      </c>
      <c r="B17" s="79">
        <f t="shared" si="0"/>
        <v>335</v>
      </c>
      <c r="C17" s="15">
        <f t="shared" si="0"/>
        <v>335</v>
      </c>
      <c r="D17" s="41">
        <v>5</v>
      </c>
      <c r="E17" s="16"/>
      <c r="F17" s="29"/>
      <c r="G17" s="30"/>
    </row>
    <row r="18" spans="1:7" ht="17.25" x14ac:dyDescent="0.2">
      <c r="A18" s="75">
        <f t="shared" si="0"/>
        <v>336</v>
      </c>
      <c r="B18" s="79">
        <f t="shared" si="0"/>
        <v>336</v>
      </c>
      <c r="C18" s="15">
        <f t="shared" si="0"/>
        <v>336</v>
      </c>
      <c r="D18" s="41"/>
      <c r="E18" s="16"/>
      <c r="F18" s="29"/>
      <c r="G18" s="30"/>
    </row>
    <row r="19" spans="1:7" ht="17.25" x14ac:dyDescent="0.2">
      <c r="A19" s="80">
        <f t="shared" si="0"/>
        <v>337</v>
      </c>
      <c r="B19" s="81">
        <f t="shared" si="0"/>
        <v>337</v>
      </c>
      <c r="C19" s="17">
        <f t="shared" si="0"/>
        <v>337</v>
      </c>
      <c r="D19" s="41"/>
      <c r="E19" s="16"/>
      <c r="F19" s="29"/>
      <c r="G19" s="30"/>
    </row>
    <row r="20" spans="1:7" ht="17.25" x14ac:dyDescent="0.2">
      <c r="A20" s="80">
        <f t="shared" si="0"/>
        <v>338</v>
      </c>
      <c r="B20" s="81">
        <f t="shared" si="0"/>
        <v>338</v>
      </c>
      <c r="C20" s="17">
        <f>C19+1</f>
        <v>338</v>
      </c>
      <c r="D20" s="41"/>
      <c r="E20" s="16"/>
      <c r="F20" s="29"/>
      <c r="G20" s="30"/>
    </row>
    <row r="21" spans="1:7" ht="17.25" x14ac:dyDescent="0.2">
      <c r="A21" s="85" t="s">
        <v>12</v>
      </c>
      <c r="B21" s="85"/>
      <c r="C21" s="85"/>
      <c r="D21" s="42">
        <f>SUM(D14:D20)</f>
        <v>5</v>
      </c>
      <c r="E21" s="18"/>
      <c r="F21" s="13"/>
    </row>
    <row r="22" spans="1:7" ht="17.25" x14ac:dyDescent="0.2">
      <c r="A22" s="75">
        <f>A20+1</f>
        <v>339</v>
      </c>
      <c r="B22" s="76"/>
      <c r="C22" s="15">
        <f>C20+1</f>
        <v>339</v>
      </c>
      <c r="D22" s="41"/>
      <c r="E22" s="16"/>
      <c r="F22" s="13"/>
    </row>
    <row r="23" spans="1:7" ht="17.25" x14ac:dyDescent="0.2">
      <c r="A23" s="75">
        <f t="shared" ref="A23:A28" si="1">A22+1</f>
        <v>340</v>
      </c>
      <c r="B23" s="76"/>
      <c r="C23" s="15">
        <f t="shared" ref="C23:C28" si="2">C22+1</f>
        <v>340</v>
      </c>
      <c r="D23" s="41"/>
      <c r="E23" s="16"/>
      <c r="F23" s="13"/>
    </row>
    <row r="24" spans="1:7" ht="17.25" x14ac:dyDescent="0.2">
      <c r="A24" s="75">
        <f t="shared" si="1"/>
        <v>341</v>
      </c>
      <c r="B24" s="76"/>
      <c r="C24" s="15">
        <f t="shared" si="2"/>
        <v>341</v>
      </c>
      <c r="D24" s="41"/>
      <c r="E24" s="16"/>
      <c r="F24" s="13"/>
    </row>
    <row r="25" spans="1:7" ht="17.25" x14ac:dyDescent="0.2">
      <c r="A25" s="75">
        <f t="shared" si="1"/>
        <v>342</v>
      </c>
      <c r="B25" s="76"/>
      <c r="C25" s="15">
        <f t="shared" si="2"/>
        <v>342</v>
      </c>
      <c r="D25" s="41"/>
      <c r="E25" s="16"/>
      <c r="F25" s="13"/>
    </row>
    <row r="26" spans="1:7" ht="17.25" x14ac:dyDescent="0.2">
      <c r="A26" s="75">
        <f t="shared" si="1"/>
        <v>343</v>
      </c>
      <c r="B26" s="76"/>
      <c r="C26" s="15">
        <f t="shared" si="2"/>
        <v>343</v>
      </c>
      <c r="D26" s="41"/>
      <c r="E26" s="19"/>
      <c r="F26" s="13"/>
    </row>
    <row r="27" spans="1:7" ht="17.25" x14ac:dyDescent="0.2">
      <c r="A27" s="75">
        <f t="shared" si="1"/>
        <v>344</v>
      </c>
      <c r="B27" s="76"/>
      <c r="C27" s="17">
        <f t="shared" si="2"/>
        <v>344</v>
      </c>
      <c r="D27" s="41"/>
      <c r="E27" s="19"/>
      <c r="F27" s="13"/>
    </row>
    <row r="28" spans="1:7" ht="17.25" x14ac:dyDescent="0.2">
      <c r="A28" s="75">
        <f t="shared" si="1"/>
        <v>345</v>
      </c>
      <c r="B28" s="76"/>
      <c r="C28" s="17">
        <f t="shared" si="2"/>
        <v>345</v>
      </c>
      <c r="D28" s="41"/>
      <c r="E28" s="19"/>
      <c r="F28" s="13"/>
    </row>
    <row r="29" spans="1:7" ht="17.25" x14ac:dyDescent="0.2">
      <c r="A29" s="85" t="s">
        <v>13</v>
      </c>
      <c r="B29" s="85"/>
      <c r="C29" s="85"/>
      <c r="D29" s="42">
        <f>SUM(D22:D28)</f>
        <v>0</v>
      </c>
      <c r="E29" s="20"/>
      <c r="F29" s="13"/>
    </row>
    <row r="30" spans="1:7" ht="17.25" x14ac:dyDescent="0.2">
      <c r="A30" s="75">
        <f>A28+1</f>
        <v>346</v>
      </c>
      <c r="B30" s="76"/>
      <c r="C30" s="15">
        <f>C28+1</f>
        <v>346</v>
      </c>
      <c r="D30" s="41"/>
      <c r="E30" s="19"/>
      <c r="F30" s="13"/>
    </row>
    <row r="31" spans="1:7" ht="17.25" x14ac:dyDescent="0.2">
      <c r="A31" s="75">
        <f t="shared" ref="A31:A36" si="3">A30+1</f>
        <v>347</v>
      </c>
      <c r="B31" s="76"/>
      <c r="C31" s="15">
        <f t="shared" ref="C31:C36" si="4">C30+1</f>
        <v>347</v>
      </c>
      <c r="D31" s="41"/>
      <c r="E31" s="19"/>
      <c r="F31" s="13"/>
    </row>
    <row r="32" spans="1:7" ht="17.25" x14ac:dyDescent="0.2">
      <c r="A32" s="75">
        <f t="shared" si="3"/>
        <v>348</v>
      </c>
      <c r="B32" s="76"/>
      <c r="C32" s="15">
        <f t="shared" si="4"/>
        <v>348</v>
      </c>
      <c r="D32" s="41"/>
      <c r="E32" s="19"/>
      <c r="F32" s="13"/>
    </row>
    <row r="33" spans="1:6" ht="17.25" x14ac:dyDescent="0.2">
      <c r="A33" s="75">
        <f t="shared" si="3"/>
        <v>349</v>
      </c>
      <c r="B33" s="76"/>
      <c r="C33" s="15">
        <f t="shared" si="4"/>
        <v>349</v>
      </c>
      <c r="D33" s="41"/>
      <c r="E33" s="19"/>
      <c r="F33" s="13"/>
    </row>
    <row r="34" spans="1:6" ht="17.25" x14ac:dyDescent="0.2">
      <c r="A34" s="75">
        <f t="shared" si="3"/>
        <v>350</v>
      </c>
      <c r="B34" s="76"/>
      <c r="C34" s="15">
        <f t="shared" si="4"/>
        <v>350</v>
      </c>
      <c r="D34" s="41"/>
      <c r="E34" s="19"/>
      <c r="F34" s="13"/>
    </row>
    <row r="35" spans="1:6" ht="17.25" x14ac:dyDescent="0.2">
      <c r="A35" s="75">
        <f t="shared" si="3"/>
        <v>351</v>
      </c>
      <c r="B35" s="76"/>
      <c r="C35" s="17">
        <f t="shared" si="4"/>
        <v>351</v>
      </c>
      <c r="D35" s="41"/>
      <c r="E35" s="19"/>
      <c r="F35" s="13"/>
    </row>
    <row r="36" spans="1:6" ht="17.25" x14ac:dyDescent="0.2">
      <c r="A36" s="75">
        <f t="shared" si="3"/>
        <v>352</v>
      </c>
      <c r="B36" s="76"/>
      <c r="C36" s="17">
        <f t="shared" si="4"/>
        <v>352</v>
      </c>
      <c r="D36" s="41"/>
      <c r="E36" s="19"/>
      <c r="F36" s="13"/>
    </row>
    <row r="37" spans="1:6" ht="17.25" x14ac:dyDescent="0.2">
      <c r="A37" s="85" t="s">
        <v>14</v>
      </c>
      <c r="B37" s="85"/>
      <c r="C37" s="85"/>
      <c r="D37" s="42">
        <f>SUM(D30:D36)</f>
        <v>0</v>
      </c>
      <c r="E37" s="20"/>
      <c r="F37" s="13"/>
    </row>
    <row r="38" spans="1:6" ht="17.25" x14ac:dyDescent="0.2">
      <c r="A38" s="75">
        <f>A36+1</f>
        <v>353</v>
      </c>
      <c r="B38" s="76"/>
      <c r="C38" s="15">
        <f>C36+1</f>
        <v>353</v>
      </c>
      <c r="D38" s="41"/>
      <c r="E38" s="19"/>
      <c r="F38" s="13"/>
    </row>
    <row r="39" spans="1:6" ht="17.25" x14ac:dyDescent="0.2">
      <c r="A39" s="75">
        <f t="shared" ref="A39:A44" si="5">A38+1</f>
        <v>354</v>
      </c>
      <c r="B39" s="76"/>
      <c r="C39" s="15">
        <f t="shared" ref="C39:C44" si="6">C38+1</f>
        <v>354</v>
      </c>
      <c r="D39" s="41"/>
      <c r="E39" s="19"/>
      <c r="F39" s="13"/>
    </row>
    <row r="40" spans="1:6" ht="17.25" x14ac:dyDescent="0.2">
      <c r="A40" s="75">
        <f t="shared" si="5"/>
        <v>355</v>
      </c>
      <c r="B40" s="76"/>
      <c r="C40" s="15">
        <f t="shared" si="6"/>
        <v>355</v>
      </c>
      <c r="D40" s="41"/>
      <c r="E40" s="19"/>
      <c r="F40" s="13"/>
    </row>
    <row r="41" spans="1:6" ht="17.25" x14ac:dyDescent="0.2">
      <c r="A41" s="75">
        <f t="shared" si="5"/>
        <v>356</v>
      </c>
      <c r="B41" s="76"/>
      <c r="C41" s="15">
        <f t="shared" si="6"/>
        <v>356</v>
      </c>
      <c r="D41" s="41"/>
      <c r="E41" s="19"/>
      <c r="F41" s="13"/>
    </row>
    <row r="42" spans="1:6" ht="17.25" x14ac:dyDescent="0.2">
      <c r="A42" s="75">
        <f t="shared" si="5"/>
        <v>357</v>
      </c>
      <c r="B42" s="76"/>
      <c r="C42" s="15">
        <f t="shared" si="6"/>
        <v>357</v>
      </c>
      <c r="D42" s="41"/>
      <c r="E42" s="19"/>
      <c r="F42" s="13"/>
    </row>
    <row r="43" spans="1:6" ht="17.25" x14ac:dyDescent="0.2">
      <c r="A43" s="75">
        <f t="shared" si="5"/>
        <v>358</v>
      </c>
      <c r="B43" s="76"/>
      <c r="C43" s="17">
        <f t="shared" si="6"/>
        <v>358</v>
      </c>
      <c r="D43" s="41"/>
      <c r="E43" s="19"/>
      <c r="F43" s="13"/>
    </row>
    <row r="44" spans="1:6" ht="17.25" x14ac:dyDescent="0.2">
      <c r="A44" s="75">
        <f t="shared" si="5"/>
        <v>359</v>
      </c>
      <c r="B44" s="76"/>
      <c r="C44" s="17">
        <f t="shared" si="6"/>
        <v>359</v>
      </c>
      <c r="D44" s="41"/>
      <c r="E44" s="19"/>
      <c r="F44" s="13"/>
    </row>
    <row r="45" spans="1:6" ht="17.25" x14ac:dyDescent="0.2">
      <c r="A45" s="85" t="s">
        <v>15</v>
      </c>
      <c r="B45" s="85"/>
      <c r="C45" s="85"/>
      <c r="D45" s="42">
        <f>SUM(D38:D44)</f>
        <v>0</v>
      </c>
      <c r="E45" s="20"/>
      <c r="F45" s="13"/>
    </row>
    <row r="46" spans="1:6" ht="17.25" x14ac:dyDescent="0.2">
      <c r="A46" s="75">
        <f>A44+1</f>
        <v>360</v>
      </c>
      <c r="B46" s="76"/>
      <c r="C46" s="15">
        <f>C44+1</f>
        <v>360</v>
      </c>
      <c r="D46" s="41"/>
      <c r="E46" s="19"/>
      <c r="F46" s="13"/>
    </row>
    <row r="47" spans="1:6" ht="17.25" x14ac:dyDescent="0.2">
      <c r="A47" s="75">
        <f t="shared" ref="A47:A52" si="7">A46+1</f>
        <v>361</v>
      </c>
      <c r="B47" s="76"/>
      <c r="C47" s="15">
        <f t="shared" ref="C47:C52" si="8">C46+1</f>
        <v>361</v>
      </c>
      <c r="D47" s="41"/>
      <c r="E47" s="19"/>
      <c r="F47" s="13"/>
    </row>
    <row r="48" spans="1:6" ht="17.25" x14ac:dyDescent="0.2">
      <c r="A48" s="75">
        <f t="shared" si="7"/>
        <v>362</v>
      </c>
      <c r="B48" s="76"/>
      <c r="C48" s="15">
        <f t="shared" si="8"/>
        <v>362</v>
      </c>
      <c r="D48" s="41"/>
      <c r="E48" s="19"/>
      <c r="F48" s="13"/>
    </row>
    <row r="49" spans="1:6" ht="17.25" x14ac:dyDescent="0.2">
      <c r="A49" s="75">
        <f t="shared" si="7"/>
        <v>363</v>
      </c>
      <c r="B49" s="76"/>
      <c r="C49" s="15">
        <f t="shared" si="8"/>
        <v>363</v>
      </c>
      <c r="D49" s="41"/>
      <c r="E49" s="19"/>
      <c r="F49" s="13"/>
    </row>
    <row r="50" spans="1:6" ht="17.25" x14ac:dyDescent="0.2">
      <c r="A50" s="75">
        <f t="shared" si="7"/>
        <v>364</v>
      </c>
      <c r="B50" s="76"/>
      <c r="C50" s="15">
        <f t="shared" si="8"/>
        <v>364</v>
      </c>
      <c r="D50" s="41"/>
      <c r="E50" s="19"/>
      <c r="F50" s="13"/>
    </row>
    <row r="51" spans="1:6" ht="17.25" x14ac:dyDescent="0.2">
      <c r="A51" s="75">
        <f t="shared" si="7"/>
        <v>365</v>
      </c>
      <c r="B51" s="76"/>
      <c r="C51" s="15">
        <f t="shared" si="8"/>
        <v>365</v>
      </c>
      <c r="D51" s="41"/>
      <c r="E51" s="19"/>
      <c r="F51" s="13"/>
    </row>
    <row r="52" spans="1:6" ht="17.25" x14ac:dyDescent="0.2">
      <c r="A52" s="75">
        <f t="shared" si="7"/>
        <v>366</v>
      </c>
      <c r="B52" s="76"/>
      <c r="C52" s="15">
        <f t="shared" si="8"/>
        <v>366</v>
      </c>
      <c r="D52" s="41"/>
      <c r="E52" s="19"/>
      <c r="F52" s="13"/>
    </row>
    <row r="53" spans="1:6" ht="17.25" x14ac:dyDescent="0.2">
      <c r="A53" s="86" t="s">
        <v>16</v>
      </c>
      <c r="B53" s="87"/>
      <c r="C53" s="88"/>
      <c r="D53" s="42">
        <f>SUM(D46:D52)</f>
        <v>0</v>
      </c>
      <c r="E53" s="20"/>
      <c r="F53" s="13"/>
    </row>
    <row r="54" spans="1:6" ht="17.25" x14ac:dyDescent="0.2">
      <c r="A54" s="75">
        <f>A52+1</f>
        <v>367</v>
      </c>
      <c r="B54" s="76"/>
      <c r="C54" s="15">
        <f>C52+1</f>
        <v>367</v>
      </c>
      <c r="D54" s="41"/>
      <c r="E54" s="19"/>
      <c r="F54" s="13"/>
    </row>
    <row r="55" spans="1:6" ht="17.25" x14ac:dyDescent="0.2">
      <c r="A55" s="75">
        <f t="shared" ref="A55:A60" si="9">A54+1</f>
        <v>368</v>
      </c>
      <c r="B55" s="76"/>
      <c r="C55" s="15">
        <f t="shared" ref="C55:C60" si="10">C54+1</f>
        <v>368</v>
      </c>
      <c r="D55" s="41"/>
      <c r="E55" s="19"/>
      <c r="F55" s="13"/>
    </row>
    <row r="56" spans="1:6" ht="17.25" x14ac:dyDescent="0.2">
      <c r="A56" s="75">
        <f t="shared" si="9"/>
        <v>369</v>
      </c>
      <c r="B56" s="76"/>
      <c r="C56" s="15">
        <f t="shared" si="10"/>
        <v>369</v>
      </c>
      <c r="D56" s="41"/>
      <c r="E56" s="19"/>
      <c r="F56" s="13"/>
    </row>
    <row r="57" spans="1:6" ht="17.25" x14ac:dyDescent="0.2">
      <c r="A57" s="75">
        <f t="shared" si="9"/>
        <v>370</v>
      </c>
      <c r="B57" s="76"/>
      <c r="C57" s="15">
        <f t="shared" si="10"/>
        <v>370</v>
      </c>
      <c r="D57" s="41"/>
      <c r="E57" s="19"/>
      <c r="F57" s="13"/>
    </row>
    <row r="58" spans="1:6" ht="17.25" x14ac:dyDescent="0.2">
      <c r="A58" s="75">
        <f t="shared" si="9"/>
        <v>371</v>
      </c>
      <c r="B58" s="76"/>
      <c r="C58" s="15">
        <f t="shared" si="10"/>
        <v>371</v>
      </c>
      <c r="D58" s="41"/>
      <c r="E58" s="19"/>
      <c r="F58" s="13"/>
    </row>
    <row r="59" spans="1:6" ht="17.25" x14ac:dyDescent="0.2">
      <c r="A59" s="75">
        <f t="shared" si="9"/>
        <v>372</v>
      </c>
      <c r="B59" s="76"/>
      <c r="C59" s="15">
        <f t="shared" si="10"/>
        <v>372</v>
      </c>
      <c r="D59" s="41"/>
      <c r="E59" s="19"/>
      <c r="F59" s="13"/>
    </row>
    <row r="60" spans="1:6" ht="17.25" x14ac:dyDescent="0.2">
      <c r="A60" s="75">
        <f t="shared" si="9"/>
        <v>373</v>
      </c>
      <c r="B60" s="76"/>
      <c r="C60" s="15">
        <f t="shared" si="10"/>
        <v>373</v>
      </c>
      <c r="D60" s="41"/>
      <c r="E60" s="19"/>
      <c r="F60" s="13"/>
    </row>
    <row r="61" spans="1:6" ht="17.25" x14ac:dyDescent="0.2">
      <c r="A61" s="86" t="s">
        <v>32</v>
      </c>
      <c r="B61" s="87"/>
      <c r="C61" s="88"/>
      <c r="D61" s="42">
        <f>SUM(D54:D60)</f>
        <v>0</v>
      </c>
      <c r="E61" s="20"/>
      <c r="F61" s="13"/>
    </row>
    <row r="62" spans="1:6" x14ac:dyDescent="0.2">
      <c r="A62" s="89" t="str">
        <f>CONCATENATE(PROPER(TEXT(PJour,"mmmm aaa"))," : total des heures sur l'opération")</f>
        <v>Décembre 1904 : total des heures sur l'opération</v>
      </c>
      <c r="B62" s="90"/>
      <c r="C62" s="91"/>
      <c r="D62" s="43">
        <f>SUM(D61,D53,D45,D37,D29,D21)</f>
        <v>5</v>
      </c>
      <c r="E62" s="14"/>
      <c r="F62" s="13"/>
    </row>
    <row r="63" spans="1:6" x14ac:dyDescent="0.2">
      <c r="F63" s="13"/>
    </row>
    <row r="64" spans="1:6" x14ac:dyDescent="0.2">
      <c r="A64" s="13"/>
    </row>
    <row r="65" spans="1:6" ht="16.5" customHeight="1" x14ac:dyDescent="0.2">
      <c r="A65" s="13"/>
    </row>
    <row r="66" spans="1:6" ht="16.5" customHeight="1" x14ac:dyDescent="0.2">
      <c r="A66" s="13"/>
    </row>
    <row r="67" spans="1:6" ht="16.5" customHeight="1" x14ac:dyDescent="0.2">
      <c r="A67" s="13"/>
    </row>
    <row r="68" spans="1:6" ht="28.5" customHeight="1" x14ac:dyDescent="0.2">
      <c r="A68" s="13"/>
    </row>
    <row r="69" spans="1:6" ht="16.5" customHeight="1" x14ac:dyDescent="0.2">
      <c r="A69" s="13"/>
      <c r="F69" s="9"/>
    </row>
    <row r="70" spans="1:6" ht="33" customHeight="1" x14ac:dyDescent="0.2">
      <c r="A70" s="13"/>
    </row>
    <row r="71" spans="1:6" ht="28.5" customHeight="1" x14ac:dyDescent="0.2">
      <c r="A71" s="13"/>
    </row>
    <row r="72" spans="1:6" ht="28.5" customHeight="1" x14ac:dyDescent="0.2">
      <c r="A72" s="13"/>
    </row>
    <row r="73" spans="1:6" ht="28.5" customHeight="1" x14ac:dyDescent="0.2">
      <c r="A73" s="13"/>
    </row>
    <row r="74" spans="1:6" ht="25.5" customHeight="1" x14ac:dyDescent="0.2">
      <c r="A74" s="13"/>
    </row>
    <row r="75" spans="1:6" ht="16.5" customHeight="1" x14ac:dyDescent="0.2">
      <c r="A75" s="13"/>
    </row>
    <row r="76" spans="1:6" x14ac:dyDescent="0.2">
      <c r="A76" s="13"/>
    </row>
    <row r="77" spans="1:6" ht="30.75" customHeight="1" x14ac:dyDescent="0.2">
      <c r="A77" s="13"/>
    </row>
  </sheetData>
  <sheetProtection formatCells="0" formatColumns="0" formatRows="0"/>
  <mergeCells count="62">
    <mergeCell ref="A62:C62"/>
    <mergeCell ref="A56:B56"/>
    <mergeCell ref="A57:B57"/>
    <mergeCell ref="A58:B58"/>
    <mergeCell ref="A59:B59"/>
    <mergeCell ref="A60:B60"/>
    <mergeCell ref="A61:C61"/>
    <mergeCell ref="A50:B50"/>
    <mergeCell ref="A51:B51"/>
    <mergeCell ref="A52:B52"/>
    <mergeCell ref="A53:C53"/>
    <mergeCell ref="A54:B54"/>
    <mergeCell ref="A55:B55"/>
    <mergeCell ref="A44:B44"/>
    <mergeCell ref="A45:C45"/>
    <mergeCell ref="A46:B46"/>
    <mergeCell ref="A47:B47"/>
    <mergeCell ref="A48:B48"/>
    <mergeCell ref="A49:B49"/>
    <mergeCell ref="A38:B38"/>
    <mergeCell ref="A39:B39"/>
    <mergeCell ref="A40:B40"/>
    <mergeCell ref="A41:B41"/>
    <mergeCell ref="A42:B42"/>
    <mergeCell ref="A43:B43"/>
    <mergeCell ref="A32:B32"/>
    <mergeCell ref="A33:B33"/>
    <mergeCell ref="A34:B34"/>
    <mergeCell ref="A35:B35"/>
    <mergeCell ref="A36:B36"/>
    <mergeCell ref="A37:C37"/>
    <mergeCell ref="A26:B26"/>
    <mergeCell ref="A27:B27"/>
    <mergeCell ref="A28:B28"/>
    <mergeCell ref="A29:C29"/>
    <mergeCell ref="A30:B30"/>
    <mergeCell ref="A31:B31"/>
    <mergeCell ref="A20:B20"/>
    <mergeCell ref="A21:C21"/>
    <mergeCell ref="A22:B22"/>
    <mergeCell ref="A23:B23"/>
    <mergeCell ref="A24:B24"/>
    <mergeCell ref="A25:B25"/>
    <mergeCell ref="A14:B14"/>
    <mergeCell ref="A15:B15"/>
    <mergeCell ref="A16:B16"/>
    <mergeCell ref="A17:B17"/>
    <mergeCell ref="A18:B18"/>
    <mergeCell ref="A19:B19"/>
    <mergeCell ref="A9:C9"/>
    <mergeCell ref="D9:E9"/>
    <mergeCell ref="A10:C10"/>
    <mergeCell ref="D10:E10"/>
    <mergeCell ref="A12:E12"/>
    <mergeCell ref="A13:B13"/>
    <mergeCell ref="C2:F3"/>
    <mergeCell ref="A5:C5"/>
    <mergeCell ref="D5:E5"/>
    <mergeCell ref="A6:C6"/>
    <mergeCell ref="D6:E6"/>
    <mergeCell ref="A8:C8"/>
    <mergeCell ref="D8:E8"/>
  </mergeCells>
  <conditionalFormatting sqref="C14:C20 C22:C28 C30:C36 C38:C44 C46:C52">
    <cfRule type="cellIs" dxfId="26" priority="15" stopIfTrue="1" operator="notBetween">
      <formula>PJour</formula>
      <formula>DJour</formula>
    </cfRule>
    <cfRule type="cellIs" dxfId="25" priority="16" stopIfTrue="1" operator="equal">
      <formula>TODAY()</formula>
    </cfRule>
  </conditionalFormatting>
  <conditionalFormatting sqref="D19">
    <cfRule type="expression" dxfId="24" priority="14" stopIfTrue="1">
      <formula>$E19="Jour de l'An"</formula>
    </cfRule>
  </conditionalFormatting>
  <conditionalFormatting sqref="D20:D21">
    <cfRule type="expression" dxfId="23" priority="13" stopIfTrue="1">
      <formula>$E20="Jour de l'An"</formula>
    </cfRule>
  </conditionalFormatting>
  <conditionalFormatting sqref="D27">
    <cfRule type="expression" dxfId="22" priority="12" stopIfTrue="1">
      <formula>$E27="Jour de l'An"</formula>
    </cfRule>
  </conditionalFormatting>
  <conditionalFormatting sqref="D28:D29">
    <cfRule type="expression" dxfId="21" priority="11" stopIfTrue="1">
      <formula>$E28="Jour de l'An"</formula>
    </cfRule>
  </conditionalFormatting>
  <conditionalFormatting sqref="D35">
    <cfRule type="expression" dxfId="20" priority="10" stopIfTrue="1">
      <formula>$E35="Jour de l'An"</formula>
    </cfRule>
  </conditionalFormatting>
  <conditionalFormatting sqref="D36">
    <cfRule type="expression" dxfId="19" priority="9" stopIfTrue="1">
      <formula>$E36="Jour de l'An"</formula>
    </cfRule>
  </conditionalFormatting>
  <conditionalFormatting sqref="D43">
    <cfRule type="expression" dxfId="18" priority="8" stopIfTrue="1">
      <formula>$E43="Jour de l'An"</formula>
    </cfRule>
  </conditionalFormatting>
  <conditionalFormatting sqref="D44">
    <cfRule type="expression" dxfId="17" priority="7" stopIfTrue="1">
      <formula>$E44="Jour de l'An"</formula>
    </cfRule>
  </conditionalFormatting>
  <conditionalFormatting sqref="D53 D45 D37">
    <cfRule type="expression" dxfId="16" priority="6" stopIfTrue="1">
      <formula>$E37="Jour de l'An"</formula>
    </cfRule>
  </conditionalFormatting>
  <conditionalFormatting sqref="D5:E6 D8:E10">
    <cfRule type="cellIs" dxfId="15" priority="5" stopIfTrue="1" operator="equal">
      <formula>0</formula>
    </cfRule>
  </conditionalFormatting>
  <conditionalFormatting sqref="C54:C60">
    <cfRule type="cellIs" dxfId="14" priority="2" stopIfTrue="1" operator="notBetween">
      <formula>PJour</formula>
      <formula>DJour</formula>
    </cfRule>
    <cfRule type="cellIs" dxfId="13" priority="3" stopIfTrue="1" operator="equal">
      <formula>TODAY()</formula>
    </cfRule>
  </conditionalFormatting>
  <conditionalFormatting sqref="D61">
    <cfRule type="expression" dxfId="12" priority="1" stopIfTrue="1">
      <formula>$E61="Jour de l'An"</formula>
    </cfRule>
  </conditionalFormatting>
  <pageMargins left="0.78749999999999998" right="0.78749999999999998" top="0.78749999999999998" bottom="0.78749999999999998" header="0.51180555555555562" footer="0.51180555555555562"/>
  <pageSetup paperSize="9" scale="58" firstPageNumber="0" orientation="portrait" horizontalDpi="300" verticalDpi="300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5"/>
  <dimension ref="A1:T69"/>
  <sheetViews>
    <sheetView showGridLines="0" showRowColHeaders="0" zoomScale="75" zoomScaleNormal="75" workbookViewId="0">
      <selection activeCell="D20" sqref="D20"/>
    </sheetView>
  </sheetViews>
  <sheetFormatPr baseColWidth="10" defaultRowHeight="15" x14ac:dyDescent="0.2"/>
  <cols>
    <col min="1" max="1" width="14.140625" style="1" customWidth="1"/>
    <col min="2" max="2" width="23.85546875" style="1" customWidth="1"/>
    <col min="3" max="3" width="16.85546875" style="1" bestFit="1" customWidth="1"/>
    <col min="4" max="4" width="16.85546875" style="1" customWidth="1"/>
    <col min="5" max="5" width="68.85546875" style="1" customWidth="1"/>
    <col min="6" max="6" width="13" style="1" customWidth="1"/>
    <col min="7" max="7" width="11.5703125" style="1" hidden="1" customWidth="1"/>
    <col min="8" max="9" width="12.7109375" style="1" hidden="1" customWidth="1"/>
    <col min="10" max="10" width="11.5703125" style="1" hidden="1" customWidth="1"/>
    <col min="11" max="11" width="12" style="1" hidden="1" customWidth="1"/>
    <col min="12" max="14" width="11.5703125" style="1" hidden="1" customWidth="1"/>
    <col min="15" max="17" width="11.42578125" style="1" hidden="1" customWidth="1"/>
    <col min="18" max="18" width="13.42578125" style="1" hidden="1" customWidth="1"/>
    <col min="19" max="19" width="14" style="1" hidden="1" customWidth="1"/>
    <col min="20" max="20" width="15.42578125" style="1" hidden="1" customWidth="1"/>
    <col min="21" max="16384" width="11.42578125" style="1"/>
  </cols>
  <sheetData>
    <row r="1" spans="1:19" x14ac:dyDescent="0.2">
      <c r="A1" s="13"/>
      <c r="B1" s="13"/>
      <c r="C1" s="13"/>
      <c r="D1" s="13"/>
      <c r="E1" s="13"/>
      <c r="F1" s="13"/>
    </row>
    <row r="2" spans="1:19" ht="35.25" customHeight="1" x14ac:dyDescent="0.2">
      <c r="A2" s="21"/>
      <c r="B2" s="21"/>
      <c r="C2" s="78" t="s">
        <v>4</v>
      </c>
      <c r="D2" s="78"/>
      <c r="E2" s="78"/>
      <c r="F2" s="78"/>
    </row>
    <row r="3" spans="1:19" ht="30.75" customHeight="1" x14ac:dyDescent="0.2">
      <c r="A3" s="22"/>
      <c r="B3" s="22"/>
      <c r="C3" s="78"/>
      <c r="D3" s="78"/>
      <c r="E3" s="78"/>
      <c r="F3" s="78"/>
    </row>
    <row r="4" spans="1:19" ht="18.75" customHeight="1" thickBot="1" x14ac:dyDescent="0.25">
      <c r="A4" s="10"/>
      <c r="B4" s="10"/>
      <c r="C4" s="10"/>
      <c r="D4" s="10"/>
      <c r="E4" s="10"/>
      <c r="F4" s="10"/>
    </row>
    <row r="5" spans="1:19" ht="16.5" x14ac:dyDescent="0.3">
      <c r="A5" s="74" t="s">
        <v>5</v>
      </c>
      <c r="B5" s="74"/>
      <c r="C5" s="74"/>
      <c r="D5" s="83">
        <f>'Avant de commencer'!F19</f>
        <v>0</v>
      </c>
      <c r="E5" s="83"/>
      <c r="F5" s="32"/>
      <c r="G5" s="40" t="s">
        <v>37</v>
      </c>
      <c r="H5" s="40" t="str">
        <f>IF(PJour=366,"M13",A12)</f>
        <v>M13</v>
      </c>
      <c r="R5" s="2" t="s">
        <v>0</v>
      </c>
      <c r="S5" s="3" t="s">
        <v>1</v>
      </c>
    </row>
    <row r="6" spans="1:19" ht="18.75" thickBot="1" x14ac:dyDescent="0.35">
      <c r="A6" s="74" t="s">
        <v>6</v>
      </c>
      <c r="B6" s="74"/>
      <c r="C6" s="74"/>
      <c r="D6" s="82">
        <f>'Avant de commencer'!F20</f>
        <v>0</v>
      </c>
      <c r="E6" s="82"/>
      <c r="F6" s="32"/>
      <c r="Q6" s="4"/>
      <c r="R6" s="5">
        <f>DATE(YEAR('Avant de commencer'!F17),MONTH('Avant de commencer'!F17)+12,1)</f>
        <v>366</v>
      </c>
      <c r="S6" s="6">
        <f>DATE(YEAR('Avant de commencer'!F17),MONTH('Avant de commencer'!F17)+13,1)-1</f>
        <v>396</v>
      </c>
    </row>
    <row r="7" spans="1:19" ht="16.5" x14ac:dyDescent="0.3">
      <c r="A7" s="23"/>
      <c r="B7" s="23"/>
      <c r="C7" s="23"/>
      <c r="D7" s="12"/>
      <c r="F7" s="31"/>
      <c r="R7" s="1">
        <f>PJour</f>
        <v>366</v>
      </c>
    </row>
    <row r="8" spans="1:19" ht="16.5" x14ac:dyDescent="0.3">
      <c r="A8" s="74" t="s">
        <v>7</v>
      </c>
      <c r="B8" s="74"/>
      <c r="C8" s="74"/>
      <c r="D8" s="83">
        <f>'Avant de commencer'!F21</f>
        <v>0</v>
      </c>
      <c r="E8" s="83"/>
      <c r="F8" s="32"/>
    </row>
    <row r="9" spans="1:19" ht="16.5" x14ac:dyDescent="0.3">
      <c r="A9" s="74" t="s">
        <v>8</v>
      </c>
      <c r="B9" s="74"/>
      <c r="C9" s="74"/>
      <c r="D9" s="82">
        <f>'Avant de commencer'!F22</f>
        <v>0</v>
      </c>
      <c r="E9" s="82"/>
      <c r="F9" s="31"/>
    </row>
    <row r="10" spans="1:19" ht="16.5" x14ac:dyDescent="0.3">
      <c r="A10" s="74" t="s">
        <v>9</v>
      </c>
      <c r="B10" s="74"/>
      <c r="C10" s="74"/>
      <c r="D10" s="82">
        <f>'Avant de commencer'!F23</f>
        <v>0</v>
      </c>
      <c r="E10" s="82"/>
      <c r="F10" s="32"/>
      <c r="R10" s="27"/>
    </row>
    <row r="11" spans="1:19" x14ac:dyDescent="0.2">
      <c r="A11" s="13"/>
      <c r="B11" s="13"/>
      <c r="C11" s="13"/>
      <c r="D11" s="13"/>
      <c r="E11" s="28"/>
      <c r="F11" s="13"/>
    </row>
    <row r="12" spans="1:19" ht="27.75" customHeight="1" x14ac:dyDescent="0.2">
      <c r="A12" s="77" t="str">
        <f>PROPER(TEXT(PJour,"mmmm aaa"))</f>
        <v>Janvier 1905</v>
      </c>
      <c r="B12" s="77"/>
      <c r="C12" s="77"/>
      <c r="D12" s="77"/>
      <c r="E12" s="77"/>
      <c r="F12" s="13"/>
      <c r="I12" s="27"/>
    </row>
    <row r="13" spans="1:19" s="7" customFormat="1" x14ac:dyDescent="0.2">
      <c r="A13" s="84" t="s">
        <v>10</v>
      </c>
      <c r="B13" s="84"/>
      <c r="C13" s="25" t="s">
        <v>11</v>
      </c>
      <c r="D13" s="26" t="s">
        <v>2</v>
      </c>
      <c r="E13" s="24" t="s">
        <v>3</v>
      </c>
      <c r="F13" s="13"/>
    </row>
    <row r="14" spans="1:19" ht="17.25" x14ac:dyDescent="0.2">
      <c r="A14" s="75">
        <f>PJour-WEEKDAY(PJour,3)</f>
        <v>360</v>
      </c>
      <c r="B14" s="79">
        <f>PJour-WEEKDAY(PJour,3)</f>
        <v>360</v>
      </c>
      <c r="C14" s="15">
        <f>PJour-WEEKDAY(PJour,3)</f>
        <v>360</v>
      </c>
      <c r="D14" s="41"/>
      <c r="E14" s="16"/>
      <c r="F14" s="29"/>
      <c r="G14" s="30"/>
    </row>
    <row r="15" spans="1:19" ht="17.25" x14ac:dyDescent="0.2">
      <c r="A15" s="75">
        <f t="shared" ref="A15:C20" si="0">A14+1</f>
        <v>361</v>
      </c>
      <c r="B15" s="79">
        <f t="shared" si="0"/>
        <v>361</v>
      </c>
      <c r="C15" s="15">
        <f>C14+1</f>
        <v>361</v>
      </c>
      <c r="D15" s="41"/>
      <c r="E15" s="16"/>
      <c r="F15" s="29"/>
      <c r="G15" s="30"/>
    </row>
    <row r="16" spans="1:19" ht="17.25" x14ac:dyDescent="0.2">
      <c r="A16" s="75">
        <f t="shared" si="0"/>
        <v>362</v>
      </c>
      <c r="B16" s="79">
        <f t="shared" si="0"/>
        <v>362</v>
      </c>
      <c r="C16" s="15">
        <f t="shared" si="0"/>
        <v>362</v>
      </c>
      <c r="D16" s="41"/>
      <c r="E16" s="16"/>
      <c r="F16" s="29"/>
      <c r="G16" s="30"/>
      <c r="J16" s="27"/>
    </row>
    <row r="17" spans="1:7" ht="17.25" x14ac:dyDescent="0.2">
      <c r="A17" s="75">
        <f t="shared" si="0"/>
        <v>363</v>
      </c>
      <c r="B17" s="79">
        <f t="shared" si="0"/>
        <v>363</v>
      </c>
      <c r="C17" s="15">
        <f t="shared" si="0"/>
        <v>363</v>
      </c>
      <c r="D17" s="41"/>
      <c r="E17" s="16"/>
      <c r="F17" s="29"/>
      <c r="G17" s="30"/>
    </row>
    <row r="18" spans="1:7" ht="17.25" x14ac:dyDescent="0.2">
      <c r="A18" s="75">
        <f t="shared" si="0"/>
        <v>364</v>
      </c>
      <c r="B18" s="79">
        <f t="shared" si="0"/>
        <v>364</v>
      </c>
      <c r="C18" s="15">
        <f t="shared" si="0"/>
        <v>364</v>
      </c>
      <c r="D18" s="41"/>
      <c r="E18" s="16"/>
      <c r="F18" s="29"/>
      <c r="G18" s="30"/>
    </row>
    <row r="19" spans="1:7" ht="17.25" x14ac:dyDescent="0.2">
      <c r="A19" s="80">
        <f t="shared" si="0"/>
        <v>365</v>
      </c>
      <c r="B19" s="81">
        <f t="shared" si="0"/>
        <v>365</v>
      </c>
      <c r="C19" s="17">
        <f t="shared" si="0"/>
        <v>365</v>
      </c>
      <c r="D19" s="41"/>
      <c r="E19" s="16"/>
      <c r="F19" s="29"/>
      <c r="G19" s="30"/>
    </row>
    <row r="20" spans="1:7" ht="17.25" x14ac:dyDescent="0.2">
      <c r="A20" s="80">
        <f t="shared" si="0"/>
        <v>366</v>
      </c>
      <c r="B20" s="81">
        <f t="shared" si="0"/>
        <v>366</v>
      </c>
      <c r="C20" s="17">
        <f>C19+1</f>
        <v>366</v>
      </c>
      <c r="D20" s="41"/>
      <c r="E20" s="16"/>
      <c r="F20" s="29"/>
      <c r="G20" s="30"/>
    </row>
    <row r="21" spans="1:7" ht="17.25" x14ac:dyDescent="0.2">
      <c r="A21" s="85" t="s">
        <v>12</v>
      </c>
      <c r="B21" s="85"/>
      <c r="C21" s="85"/>
      <c r="D21" s="42">
        <f>SUM(D14:D20)</f>
        <v>0</v>
      </c>
      <c r="E21" s="18"/>
      <c r="F21" s="13"/>
    </row>
    <row r="22" spans="1:7" ht="17.25" x14ac:dyDescent="0.2">
      <c r="A22" s="75">
        <f>A20+1</f>
        <v>367</v>
      </c>
      <c r="B22" s="76"/>
      <c r="C22" s="15">
        <f>C20+1</f>
        <v>367</v>
      </c>
      <c r="D22" s="41"/>
      <c r="E22" s="16"/>
      <c r="F22" s="13"/>
    </row>
    <row r="23" spans="1:7" ht="17.25" x14ac:dyDescent="0.2">
      <c r="A23" s="75">
        <f t="shared" ref="A23:A28" si="1">A22+1</f>
        <v>368</v>
      </c>
      <c r="B23" s="76"/>
      <c r="C23" s="15">
        <f t="shared" ref="C23:C28" si="2">C22+1</f>
        <v>368</v>
      </c>
      <c r="D23" s="41"/>
      <c r="E23" s="16"/>
      <c r="F23" s="13"/>
    </row>
    <row r="24" spans="1:7" ht="17.25" x14ac:dyDescent="0.2">
      <c r="A24" s="75">
        <f t="shared" si="1"/>
        <v>369</v>
      </c>
      <c r="B24" s="76"/>
      <c r="C24" s="15">
        <f t="shared" si="2"/>
        <v>369</v>
      </c>
      <c r="D24" s="41"/>
      <c r="E24" s="16"/>
      <c r="F24" s="13"/>
    </row>
    <row r="25" spans="1:7" ht="17.25" x14ac:dyDescent="0.2">
      <c r="A25" s="75">
        <f t="shared" si="1"/>
        <v>370</v>
      </c>
      <c r="B25" s="76"/>
      <c r="C25" s="15">
        <f t="shared" si="2"/>
        <v>370</v>
      </c>
      <c r="D25" s="41"/>
      <c r="E25" s="16"/>
      <c r="F25" s="13"/>
    </row>
    <row r="26" spans="1:7" ht="17.25" x14ac:dyDescent="0.2">
      <c r="A26" s="75">
        <f t="shared" si="1"/>
        <v>371</v>
      </c>
      <c r="B26" s="76"/>
      <c r="C26" s="15">
        <f t="shared" si="2"/>
        <v>371</v>
      </c>
      <c r="D26" s="41"/>
      <c r="E26" s="19"/>
      <c r="F26" s="13"/>
    </row>
    <row r="27" spans="1:7" ht="17.25" x14ac:dyDescent="0.2">
      <c r="A27" s="75">
        <f t="shared" si="1"/>
        <v>372</v>
      </c>
      <c r="B27" s="76"/>
      <c r="C27" s="17">
        <f t="shared" si="2"/>
        <v>372</v>
      </c>
      <c r="D27" s="41"/>
      <c r="E27" s="19"/>
      <c r="F27" s="13"/>
    </row>
    <row r="28" spans="1:7" ht="17.25" x14ac:dyDescent="0.2">
      <c r="A28" s="75">
        <f t="shared" si="1"/>
        <v>373</v>
      </c>
      <c r="B28" s="76"/>
      <c r="C28" s="17">
        <f t="shared" si="2"/>
        <v>373</v>
      </c>
      <c r="D28" s="41"/>
      <c r="E28" s="19"/>
      <c r="F28" s="13"/>
    </row>
    <row r="29" spans="1:7" ht="17.25" x14ac:dyDescent="0.2">
      <c r="A29" s="85" t="s">
        <v>13</v>
      </c>
      <c r="B29" s="85"/>
      <c r="C29" s="85"/>
      <c r="D29" s="42">
        <f>SUM(D22:D28)</f>
        <v>0</v>
      </c>
      <c r="E29" s="20"/>
      <c r="F29" s="13"/>
    </row>
    <row r="30" spans="1:7" ht="17.25" x14ac:dyDescent="0.2">
      <c r="A30" s="75">
        <f>A28+1</f>
        <v>374</v>
      </c>
      <c r="B30" s="76"/>
      <c r="C30" s="15">
        <f>C28+1</f>
        <v>374</v>
      </c>
      <c r="D30" s="41"/>
      <c r="E30" s="19"/>
      <c r="F30" s="13"/>
    </row>
    <row r="31" spans="1:7" ht="17.25" x14ac:dyDescent="0.2">
      <c r="A31" s="75">
        <f t="shared" ref="A31:A36" si="3">A30+1</f>
        <v>375</v>
      </c>
      <c r="B31" s="76"/>
      <c r="C31" s="15">
        <f t="shared" ref="C31:C36" si="4">C30+1</f>
        <v>375</v>
      </c>
      <c r="D31" s="41"/>
      <c r="E31" s="19"/>
      <c r="F31" s="13"/>
    </row>
    <row r="32" spans="1:7" ht="17.25" x14ac:dyDescent="0.2">
      <c r="A32" s="75">
        <f t="shared" si="3"/>
        <v>376</v>
      </c>
      <c r="B32" s="76"/>
      <c r="C32" s="15">
        <f t="shared" si="4"/>
        <v>376</v>
      </c>
      <c r="D32" s="41"/>
      <c r="E32" s="19"/>
      <c r="F32" s="13"/>
    </row>
    <row r="33" spans="1:6" ht="17.25" x14ac:dyDescent="0.2">
      <c r="A33" s="75">
        <f t="shared" si="3"/>
        <v>377</v>
      </c>
      <c r="B33" s="76"/>
      <c r="C33" s="15">
        <f t="shared" si="4"/>
        <v>377</v>
      </c>
      <c r="D33" s="41"/>
      <c r="E33" s="19"/>
      <c r="F33" s="13"/>
    </row>
    <row r="34" spans="1:6" ht="17.25" x14ac:dyDescent="0.2">
      <c r="A34" s="75">
        <f t="shared" si="3"/>
        <v>378</v>
      </c>
      <c r="B34" s="76"/>
      <c r="C34" s="15">
        <f t="shared" si="4"/>
        <v>378</v>
      </c>
      <c r="D34" s="41"/>
      <c r="E34" s="19"/>
      <c r="F34" s="13"/>
    </row>
    <row r="35" spans="1:6" ht="17.25" x14ac:dyDescent="0.2">
      <c r="A35" s="75">
        <f t="shared" si="3"/>
        <v>379</v>
      </c>
      <c r="B35" s="76"/>
      <c r="C35" s="17">
        <f t="shared" si="4"/>
        <v>379</v>
      </c>
      <c r="D35" s="41"/>
      <c r="E35" s="19"/>
      <c r="F35" s="13"/>
    </row>
    <row r="36" spans="1:6" ht="17.25" x14ac:dyDescent="0.2">
      <c r="A36" s="75">
        <f t="shared" si="3"/>
        <v>380</v>
      </c>
      <c r="B36" s="76"/>
      <c r="C36" s="17">
        <f t="shared" si="4"/>
        <v>380</v>
      </c>
      <c r="D36" s="41"/>
      <c r="E36" s="19"/>
      <c r="F36" s="13"/>
    </row>
    <row r="37" spans="1:6" ht="17.25" x14ac:dyDescent="0.2">
      <c r="A37" s="85" t="s">
        <v>14</v>
      </c>
      <c r="B37" s="85"/>
      <c r="C37" s="85"/>
      <c r="D37" s="42">
        <f>SUM(D30:D36)</f>
        <v>0</v>
      </c>
      <c r="E37" s="20"/>
      <c r="F37" s="13"/>
    </row>
    <row r="38" spans="1:6" ht="17.25" x14ac:dyDescent="0.2">
      <c r="A38" s="75">
        <f>A36+1</f>
        <v>381</v>
      </c>
      <c r="B38" s="76"/>
      <c r="C38" s="15">
        <f>C36+1</f>
        <v>381</v>
      </c>
      <c r="D38" s="41"/>
      <c r="E38" s="19"/>
      <c r="F38" s="13"/>
    </row>
    <row r="39" spans="1:6" ht="17.25" x14ac:dyDescent="0.2">
      <c r="A39" s="75">
        <f t="shared" ref="A39:A44" si="5">A38+1</f>
        <v>382</v>
      </c>
      <c r="B39" s="76"/>
      <c r="C39" s="15">
        <f t="shared" ref="C39:C44" si="6">C38+1</f>
        <v>382</v>
      </c>
      <c r="D39" s="41"/>
      <c r="E39" s="19"/>
      <c r="F39" s="13"/>
    </row>
    <row r="40" spans="1:6" ht="17.25" x14ac:dyDescent="0.2">
      <c r="A40" s="75">
        <f t="shared" si="5"/>
        <v>383</v>
      </c>
      <c r="B40" s="76"/>
      <c r="C40" s="15">
        <f t="shared" si="6"/>
        <v>383</v>
      </c>
      <c r="D40" s="41"/>
      <c r="E40" s="19"/>
      <c r="F40" s="13"/>
    </row>
    <row r="41" spans="1:6" ht="17.25" x14ac:dyDescent="0.2">
      <c r="A41" s="75">
        <f t="shared" si="5"/>
        <v>384</v>
      </c>
      <c r="B41" s="76"/>
      <c r="C41" s="15">
        <f t="shared" si="6"/>
        <v>384</v>
      </c>
      <c r="D41" s="41"/>
      <c r="E41" s="19"/>
      <c r="F41" s="13"/>
    </row>
    <row r="42" spans="1:6" ht="17.25" x14ac:dyDescent="0.2">
      <c r="A42" s="75">
        <f t="shared" si="5"/>
        <v>385</v>
      </c>
      <c r="B42" s="76"/>
      <c r="C42" s="15">
        <f t="shared" si="6"/>
        <v>385</v>
      </c>
      <c r="D42" s="41"/>
      <c r="E42" s="19"/>
      <c r="F42" s="13"/>
    </row>
    <row r="43" spans="1:6" ht="17.25" x14ac:dyDescent="0.2">
      <c r="A43" s="75">
        <f t="shared" si="5"/>
        <v>386</v>
      </c>
      <c r="B43" s="76"/>
      <c r="C43" s="17">
        <f t="shared" si="6"/>
        <v>386</v>
      </c>
      <c r="D43" s="41"/>
      <c r="E43" s="19"/>
      <c r="F43" s="13"/>
    </row>
    <row r="44" spans="1:6" ht="17.25" x14ac:dyDescent="0.2">
      <c r="A44" s="75">
        <f t="shared" si="5"/>
        <v>387</v>
      </c>
      <c r="B44" s="76"/>
      <c r="C44" s="17">
        <f t="shared" si="6"/>
        <v>387</v>
      </c>
      <c r="D44" s="41"/>
      <c r="E44" s="19"/>
      <c r="F44" s="13"/>
    </row>
    <row r="45" spans="1:6" ht="17.25" x14ac:dyDescent="0.2">
      <c r="A45" s="85" t="s">
        <v>15</v>
      </c>
      <c r="B45" s="85"/>
      <c r="C45" s="85"/>
      <c r="D45" s="42">
        <f>SUM(D38:D44)</f>
        <v>0</v>
      </c>
      <c r="E45" s="20"/>
      <c r="F45" s="13"/>
    </row>
    <row r="46" spans="1:6" ht="17.25" x14ac:dyDescent="0.2">
      <c r="A46" s="75">
        <f>A44+1</f>
        <v>388</v>
      </c>
      <c r="B46" s="76"/>
      <c r="C46" s="15">
        <f>C44+1</f>
        <v>388</v>
      </c>
      <c r="D46" s="41"/>
      <c r="E46" s="19"/>
      <c r="F46" s="13"/>
    </row>
    <row r="47" spans="1:6" ht="17.25" x14ac:dyDescent="0.2">
      <c r="A47" s="75">
        <f t="shared" ref="A47:A52" si="7">A46+1</f>
        <v>389</v>
      </c>
      <c r="B47" s="76"/>
      <c r="C47" s="15">
        <f t="shared" ref="C47:C52" si="8">C46+1</f>
        <v>389</v>
      </c>
      <c r="D47" s="41"/>
      <c r="E47" s="19"/>
      <c r="F47" s="13"/>
    </row>
    <row r="48" spans="1:6" ht="17.25" x14ac:dyDescent="0.2">
      <c r="A48" s="75">
        <f t="shared" si="7"/>
        <v>390</v>
      </c>
      <c r="B48" s="76"/>
      <c r="C48" s="15">
        <f t="shared" si="8"/>
        <v>390</v>
      </c>
      <c r="D48" s="41"/>
      <c r="E48" s="19"/>
      <c r="F48" s="13"/>
    </row>
    <row r="49" spans="1:6" ht="17.25" x14ac:dyDescent="0.2">
      <c r="A49" s="75">
        <f t="shared" si="7"/>
        <v>391</v>
      </c>
      <c r="B49" s="76"/>
      <c r="C49" s="15">
        <f t="shared" si="8"/>
        <v>391</v>
      </c>
      <c r="D49" s="41"/>
      <c r="E49" s="19"/>
      <c r="F49" s="13"/>
    </row>
    <row r="50" spans="1:6" ht="17.25" x14ac:dyDescent="0.2">
      <c r="A50" s="75">
        <f t="shared" si="7"/>
        <v>392</v>
      </c>
      <c r="B50" s="76"/>
      <c r="C50" s="15">
        <f t="shared" si="8"/>
        <v>392</v>
      </c>
      <c r="D50" s="41"/>
      <c r="E50" s="19"/>
      <c r="F50" s="13"/>
    </row>
    <row r="51" spans="1:6" ht="17.25" x14ac:dyDescent="0.2">
      <c r="A51" s="75">
        <f t="shared" si="7"/>
        <v>393</v>
      </c>
      <c r="B51" s="76"/>
      <c r="C51" s="15">
        <f t="shared" si="8"/>
        <v>393</v>
      </c>
      <c r="D51" s="41"/>
      <c r="E51" s="19"/>
      <c r="F51" s="13"/>
    </row>
    <row r="52" spans="1:6" ht="17.25" x14ac:dyDescent="0.2">
      <c r="A52" s="75">
        <f t="shared" si="7"/>
        <v>394</v>
      </c>
      <c r="B52" s="76"/>
      <c r="C52" s="15">
        <f t="shared" si="8"/>
        <v>394</v>
      </c>
      <c r="D52" s="41"/>
      <c r="E52" s="19"/>
      <c r="F52" s="13"/>
    </row>
    <row r="53" spans="1:6" ht="17.25" x14ac:dyDescent="0.2">
      <c r="A53" s="86" t="s">
        <v>16</v>
      </c>
      <c r="B53" s="87"/>
      <c r="C53" s="88"/>
      <c r="D53" s="42">
        <f>SUM(D46:D52)</f>
        <v>0</v>
      </c>
      <c r="E53" s="20"/>
      <c r="F53" s="13"/>
    </row>
    <row r="54" spans="1:6" x14ac:dyDescent="0.2">
      <c r="A54" s="89" t="str">
        <f>CONCATENATE(PROPER(TEXT(PJour,"mmmm aaa"))," : total des heures sur l'opération")</f>
        <v>Janvier 1905 : total des heures sur l'opération</v>
      </c>
      <c r="B54" s="90"/>
      <c r="C54" s="91"/>
      <c r="D54" s="43">
        <f>SUM(D53,D45,D37,D29,D21)</f>
        <v>0</v>
      </c>
      <c r="E54" s="14"/>
      <c r="F54" s="13"/>
    </row>
    <row r="55" spans="1:6" x14ac:dyDescent="0.2">
      <c r="F55" s="13"/>
    </row>
    <row r="56" spans="1:6" x14ac:dyDescent="0.2">
      <c r="A56" s="13"/>
    </row>
    <row r="57" spans="1:6" ht="16.5" customHeight="1" x14ac:dyDescent="0.2">
      <c r="A57" s="13"/>
    </row>
    <row r="58" spans="1:6" ht="16.5" customHeight="1" x14ac:dyDescent="0.2">
      <c r="A58" s="13"/>
    </row>
    <row r="59" spans="1:6" ht="16.5" customHeight="1" x14ac:dyDescent="0.2">
      <c r="A59" s="13"/>
    </row>
    <row r="60" spans="1:6" ht="28.5" customHeight="1" x14ac:dyDescent="0.2">
      <c r="A60" s="13"/>
    </row>
    <row r="61" spans="1:6" ht="16.5" customHeight="1" x14ac:dyDescent="0.2">
      <c r="A61" s="13"/>
      <c r="F61" s="9"/>
    </row>
    <row r="62" spans="1:6" ht="16.5" customHeight="1" x14ac:dyDescent="0.2">
      <c r="A62" s="13"/>
    </row>
    <row r="63" spans="1:6" ht="28.5" customHeight="1" x14ac:dyDescent="0.2">
      <c r="A63" s="13"/>
    </row>
    <row r="64" spans="1:6" ht="28.5" customHeight="1" x14ac:dyDescent="0.2">
      <c r="A64" s="13"/>
    </row>
    <row r="65" spans="1:1" ht="28.5" customHeight="1" x14ac:dyDescent="0.2">
      <c r="A65" s="13"/>
    </row>
    <row r="66" spans="1:1" ht="25.5" customHeight="1" x14ac:dyDescent="0.2">
      <c r="A66" s="13"/>
    </row>
    <row r="67" spans="1:1" ht="16.5" customHeight="1" x14ac:dyDescent="0.2">
      <c r="A67" s="13"/>
    </row>
    <row r="68" spans="1:1" x14ac:dyDescent="0.2">
      <c r="A68" s="13"/>
    </row>
    <row r="69" spans="1:1" ht="30.75" customHeight="1" x14ac:dyDescent="0.2">
      <c r="A69" s="13"/>
    </row>
  </sheetData>
  <sheetProtection formatCells="0" formatColumns="0" formatRows="0"/>
  <mergeCells count="54">
    <mergeCell ref="C2:F3"/>
    <mergeCell ref="A5:C5"/>
    <mergeCell ref="D5:E5"/>
    <mergeCell ref="A6:C6"/>
    <mergeCell ref="D6:E6"/>
    <mergeCell ref="A8:C8"/>
    <mergeCell ref="D8:E8"/>
    <mergeCell ref="A9:C9"/>
    <mergeCell ref="D9:E9"/>
    <mergeCell ref="A10:C10"/>
    <mergeCell ref="D10:E10"/>
    <mergeCell ref="A12:E12"/>
    <mergeCell ref="A13:B13"/>
    <mergeCell ref="A14:B14"/>
    <mergeCell ref="A15:B15"/>
    <mergeCell ref="A16:B16"/>
    <mergeCell ref="A17:B17"/>
    <mergeCell ref="A18:B18"/>
    <mergeCell ref="A19:B19"/>
    <mergeCell ref="A20:B20"/>
    <mergeCell ref="A21:C21"/>
    <mergeCell ref="A22:B22"/>
    <mergeCell ref="A23:B23"/>
    <mergeCell ref="A24:B24"/>
    <mergeCell ref="A25:B25"/>
    <mergeCell ref="A26:B26"/>
    <mergeCell ref="A27:B27"/>
    <mergeCell ref="A28:B28"/>
    <mergeCell ref="A29:C29"/>
    <mergeCell ref="A30:B30"/>
    <mergeCell ref="A31:B31"/>
    <mergeCell ref="A32:B32"/>
    <mergeCell ref="A33:B33"/>
    <mergeCell ref="A34:B34"/>
    <mergeCell ref="A35:B35"/>
    <mergeCell ref="A36:B36"/>
    <mergeCell ref="A37:C37"/>
    <mergeCell ref="A49:B49"/>
    <mergeCell ref="A38:B38"/>
    <mergeCell ref="A39:B39"/>
    <mergeCell ref="A40:B40"/>
    <mergeCell ref="A41:B41"/>
    <mergeCell ref="A42:B42"/>
    <mergeCell ref="A43:B43"/>
    <mergeCell ref="A50:B50"/>
    <mergeCell ref="A51:B51"/>
    <mergeCell ref="A52:B52"/>
    <mergeCell ref="A53:C53"/>
    <mergeCell ref="A54:C54"/>
    <mergeCell ref="A44:B44"/>
    <mergeCell ref="A45:C45"/>
    <mergeCell ref="A46:B46"/>
    <mergeCell ref="A47:B47"/>
    <mergeCell ref="A48:B48"/>
  </mergeCells>
  <conditionalFormatting sqref="C14:C20 C22:C28 C30:C36 C38:C44 C46:C52">
    <cfRule type="cellIs" dxfId="11" priority="12" stopIfTrue="1" operator="notBetween">
      <formula>PJour</formula>
      <formula>DJour</formula>
    </cfRule>
    <cfRule type="cellIs" dxfId="10" priority="13" stopIfTrue="1" operator="equal">
      <formula>TODAY()</formula>
    </cfRule>
  </conditionalFormatting>
  <conditionalFormatting sqref="D19">
    <cfRule type="expression" dxfId="9" priority="11" stopIfTrue="1">
      <formula>$E19="Jour de l'An"</formula>
    </cfRule>
  </conditionalFormatting>
  <conditionalFormatting sqref="D20:D21">
    <cfRule type="expression" dxfId="8" priority="10" stopIfTrue="1">
      <formula>$E20="Jour de l'An"</formula>
    </cfRule>
  </conditionalFormatting>
  <conditionalFormatting sqref="D27">
    <cfRule type="expression" dxfId="7" priority="9" stopIfTrue="1">
      <formula>$E27="Jour de l'An"</formula>
    </cfRule>
  </conditionalFormatting>
  <conditionalFormatting sqref="D28:D29">
    <cfRule type="expression" dxfId="6" priority="8" stopIfTrue="1">
      <formula>$E28="Jour de l'An"</formula>
    </cfRule>
  </conditionalFormatting>
  <conditionalFormatting sqref="D35">
    <cfRule type="expression" dxfId="5" priority="7" stopIfTrue="1">
      <formula>$E35="Jour de l'An"</formula>
    </cfRule>
  </conditionalFormatting>
  <conditionalFormatting sqref="D36">
    <cfRule type="expression" dxfId="4" priority="6" stopIfTrue="1">
      <formula>$E36="Jour de l'An"</formula>
    </cfRule>
  </conditionalFormatting>
  <conditionalFormatting sqref="D43">
    <cfRule type="expression" dxfId="3" priority="5" stopIfTrue="1">
      <formula>$E43="Jour de l'An"</formula>
    </cfRule>
  </conditionalFormatting>
  <conditionalFormatting sqref="D44">
    <cfRule type="expression" dxfId="2" priority="4" stopIfTrue="1">
      <formula>$E44="Jour de l'An"</formula>
    </cfRule>
  </conditionalFormatting>
  <conditionalFormatting sqref="D53 D45 D37">
    <cfRule type="expression" dxfId="1" priority="3" stopIfTrue="1">
      <formula>$E37="Jour de l'An"</formula>
    </cfRule>
  </conditionalFormatting>
  <conditionalFormatting sqref="D5:E6 D8:E10">
    <cfRule type="cellIs" dxfId="0" priority="1" stopIfTrue="1" operator="equal">
      <formula>0</formula>
    </cfRule>
  </conditionalFormatting>
  <pageMargins left="0.78749999999999998" right="0.78749999999999998" top="0.78749999999999998" bottom="0.78749999999999998" header="0.51180555555555562" footer="0.51180555555555562"/>
  <pageSetup paperSize="9" scale="58" firstPageNumber="0" orientation="portrait" horizontalDpi="300" verticalDpi="300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C2:F13"/>
  <sheetViews>
    <sheetView workbookViewId="0">
      <selection activeCell="I23" sqref="I23"/>
    </sheetView>
  </sheetViews>
  <sheetFormatPr baseColWidth="10" defaultColWidth="11" defaultRowHeight="12.75" x14ac:dyDescent="0.2"/>
  <cols>
    <col min="1" max="16384" width="11" style="8"/>
  </cols>
  <sheetData>
    <row r="2" spans="3:6" x14ac:dyDescent="0.2">
      <c r="C2" s="8" t="s">
        <v>24</v>
      </c>
      <c r="D2" s="8">
        <v>8</v>
      </c>
      <c r="F2" s="8" t="s">
        <v>17</v>
      </c>
    </row>
    <row r="3" spans="3:6" x14ac:dyDescent="0.2">
      <c r="C3" s="8" t="s">
        <v>20</v>
      </c>
      <c r="D3" s="8">
        <v>4</v>
      </c>
      <c r="F3" s="8" t="s">
        <v>18</v>
      </c>
    </row>
    <row r="4" spans="3:6" x14ac:dyDescent="0.2">
      <c r="C4" s="8" t="s">
        <v>28</v>
      </c>
      <c r="D4" s="8">
        <v>12</v>
      </c>
      <c r="F4" s="8" t="s">
        <v>19</v>
      </c>
    </row>
    <row r="5" spans="3:6" x14ac:dyDescent="0.2">
      <c r="C5" s="8" t="s">
        <v>18</v>
      </c>
      <c r="D5" s="8">
        <v>2</v>
      </c>
      <c r="F5" s="8" t="s">
        <v>20</v>
      </c>
    </row>
    <row r="6" spans="3:6" x14ac:dyDescent="0.2">
      <c r="C6" s="8" t="s">
        <v>17</v>
      </c>
      <c r="D6" s="8">
        <v>1</v>
      </c>
      <c r="F6" s="8" t="s">
        <v>21</v>
      </c>
    </row>
    <row r="7" spans="3:6" x14ac:dyDescent="0.2">
      <c r="C7" s="8" t="s">
        <v>23</v>
      </c>
      <c r="D7" s="8">
        <v>7</v>
      </c>
      <c r="F7" s="8" t="s">
        <v>22</v>
      </c>
    </row>
    <row r="8" spans="3:6" x14ac:dyDescent="0.2">
      <c r="C8" s="8" t="s">
        <v>22</v>
      </c>
      <c r="D8" s="8">
        <v>6</v>
      </c>
      <c r="F8" s="8" t="s">
        <v>23</v>
      </c>
    </row>
    <row r="9" spans="3:6" x14ac:dyDescent="0.2">
      <c r="C9" s="8" t="s">
        <v>21</v>
      </c>
      <c r="D9" s="8">
        <v>5</v>
      </c>
      <c r="F9" s="8" t="s">
        <v>24</v>
      </c>
    </row>
    <row r="10" spans="3:6" x14ac:dyDescent="0.2">
      <c r="C10" s="8" t="s">
        <v>19</v>
      </c>
      <c r="D10" s="8">
        <v>3</v>
      </c>
      <c r="F10" s="8" t="s">
        <v>25</v>
      </c>
    </row>
    <row r="11" spans="3:6" x14ac:dyDescent="0.2">
      <c r="C11" s="8" t="s">
        <v>27</v>
      </c>
      <c r="D11" s="8">
        <v>11</v>
      </c>
      <c r="F11" s="8" t="s">
        <v>26</v>
      </c>
    </row>
    <row r="12" spans="3:6" x14ac:dyDescent="0.2">
      <c r="C12" s="8" t="s">
        <v>26</v>
      </c>
      <c r="D12" s="8">
        <v>10</v>
      </c>
      <c r="F12" s="8" t="s">
        <v>27</v>
      </c>
    </row>
    <row r="13" spans="3:6" x14ac:dyDescent="0.2">
      <c r="C13" s="8" t="s">
        <v>25</v>
      </c>
      <c r="D13" s="8">
        <v>9</v>
      </c>
      <c r="F13" s="8" t="s">
        <v>28</v>
      </c>
    </row>
  </sheetData>
  <phoneticPr fontId="0" type="noConversion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Roman,Normal"&amp;12&amp;A</oddHeader>
    <oddFooter>&amp;C&amp;"Times New Roman,Normal"&amp;12Page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"/>
  <dimension ref="A1"/>
  <sheetViews>
    <sheetView workbookViewId="0">
      <selection activeCell="E21" sqref="E21"/>
    </sheetView>
  </sheetViews>
  <sheetFormatPr baseColWidth="10" defaultColWidth="11" defaultRowHeight="12.75" x14ac:dyDescent="0.2"/>
  <cols>
    <col min="1" max="16384" width="11" style="8"/>
  </cols>
  <sheetData/>
  <phoneticPr fontId="0" type="noConversion"/>
  <pageMargins left="0.78749999999999998" right="0.78749999999999998" top="0.78749999999999998" bottom="0.78749999999999998" header="0.51180555555555562" footer="0.51180555555555562"/>
  <pageSetup paperSize="9" firstPageNumber="0" orientation="portrait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K21"/>
  <sheetViews>
    <sheetView workbookViewId="0">
      <selection activeCell="H7" sqref="H7"/>
    </sheetView>
  </sheetViews>
  <sheetFormatPr baseColWidth="10" defaultRowHeight="12.75" x14ac:dyDescent="0.2"/>
  <cols>
    <col min="1" max="1" width="33.85546875" style="48" customWidth="1"/>
    <col min="2" max="2" width="16.85546875" style="48" customWidth="1"/>
    <col min="3" max="5" width="16.28515625" style="48" customWidth="1"/>
    <col min="6" max="6" width="16.42578125" style="48" customWidth="1"/>
    <col min="7" max="7" width="15.140625" style="48" customWidth="1"/>
    <col min="8" max="8" width="17.85546875" style="48" customWidth="1"/>
    <col min="9" max="9" width="12.42578125" style="48" customWidth="1"/>
    <col min="10" max="10" width="11.42578125" style="48"/>
    <col min="11" max="11" width="14.28515625" style="48" bestFit="1" customWidth="1"/>
    <col min="12" max="16384" width="11.42578125" style="48"/>
  </cols>
  <sheetData>
    <row r="3" spans="1:11" ht="20.25" x14ac:dyDescent="0.3">
      <c r="A3" s="96" t="s">
        <v>55</v>
      </c>
      <c r="B3" s="96"/>
      <c r="C3" s="96"/>
      <c r="D3" s="96"/>
      <c r="E3" s="96"/>
      <c r="F3" s="96"/>
      <c r="G3" s="96"/>
      <c r="H3" s="96"/>
      <c r="I3" s="96"/>
      <c r="J3" s="96"/>
      <c r="K3" s="96"/>
    </row>
    <row r="5" spans="1:11" x14ac:dyDescent="0.2">
      <c r="D5" s="92" t="s">
        <v>66</v>
      </c>
      <c r="E5" s="93"/>
      <c r="H5" s="92" t="s">
        <v>67</v>
      </c>
      <c r="I5" s="94"/>
      <c r="J5" s="94"/>
      <c r="K5" s="93"/>
    </row>
    <row r="6" spans="1:11" ht="63.75" x14ac:dyDescent="0.2">
      <c r="A6" s="49" t="s">
        <v>64</v>
      </c>
      <c r="B6" s="49" t="s">
        <v>60</v>
      </c>
      <c r="C6" s="49" t="s">
        <v>63</v>
      </c>
      <c r="D6" s="50" t="s">
        <v>61</v>
      </c>
      <c r="E6" s="50" t="s">
        <v>62</v>
      </c>
      <c r="F6" s="49" t="s">
        <v>65</v>
      </c>
      <c r="G6" s="49" t="s">
        <v>56</v>
      </c>
      <c r="H6" s="52" t="s">
        <v>57</v>
      </c>
      <c r="I6" s="52" t="s">
        <v>59</v>
      </c>
      <c r="J6" s="52" t="s">
        <v>49</v>
      </c>
      <c r="K6" s="52" t="s">
        <v>51</v>
      </c>
    </row>
    <row r="7" spans="1:11" ht="38.25" customHeight="1" x14ac:dyDescent="0.2">
      <c r="A7" s="66" t="s">
        <v>71</v>
      </c>
      <c r="B7" s="47">
        <v>20000</v>
      </c>
      <c r="C7" s="47">
        <v>10000</v>
      </c>
      <c r="D7" s="47">
        <v>0</v>
      </c>
      <c r="E7" s="47">
        <v>1500</v>
      </c>
      <c r="F7" s="47">
        <f>B7+C7-D7-E7</f>
        <v>28500</v>
      </c>
      <c r="G7" s="47">
        <v>6</v>
      </c>
      <c r="H7" s="53">
        <f>ROUND((1720/12)*('Avant de commencer'!F24),2)</f>
        <v>143.33000000000001</v>
      </c>
      <c r="I7" s="54">
        <f>ROUND(F7/(G7*H7),2)</f>
        <v>33.14</v>
      </c>
      <c r="J7" s="55">
        <f>'M1'!D62+'M2'!D62+'M3'!D62+'M4'!D62+'M5'!D62+'M6'!D62+'M7'!D62+'M8'!D62+'M9'!D62+'M10'!D62+'M11'!D62+'M12'!D62+'M13'!D54</f>
        <v>5</v>
      </c>
      <c r="K7" s="56">
        <f>ROUND(I7*J7,2)</f>
        <v>165.7</v>
      </c>
    </row>
    <row r="10" spans="1:11" x14ac:dyDescent="0.2">
      <c r="A10" s="48" t="s">
        <v>58</v>
      </c>
    </row>
    <row r="11" spans="1:11" x14ac:dyDescent="0.2">
      <c r="A11" s="51" t="s">
        <v>50</v>
      </c>
    </row>
    <row r="15" spans="1:11" x14ac:dyDescent="0.2">
      <c r="A15" s="48" t="s">
        <v>70</v>
      </c>
      <c r="B15" s="95" t="s">
        <v>68</v>
      </c>
      <c r="C15" s="95"/>
      <c r="D15" s="95"/>
      <c r="G15" s="95" t="s">
        <v>69</v>
      </c>
      <c r="H15" s="95"/>
      <c r="I15" s="95"/>
      <c r="J15" s="95"/>
    </row>
    <row r="16" spans="1:11" x14ac:dyDescent="0.2">
      <c r="B16" s="57"/>
      <c r="C16" s="58"/>
      <c r="D16" s="59"/>
      <c r="G16" s="57"/>
      <c r="H16" s="58"/>
      <c r="I16" s="58"/>
      <c r="J16" s="59"/>
    </row>
    <row r="17" spans="2:10" x14ac:dyDescent="0.2">
      <c r="B17" s="60"/>
      <c r="C17" s="61"/>
      <c r="D17" s="62"/>
      <c r="G17" s="60"/>
      <c r="H17" s="61"/>
      <c r="I17" s="61"/>
      <c r="J17" s="62"/>
    </row>
    <row r="18" spans="2:10" x14ac:dyDescent="0.2">
      <c r="B18" s="60"/>
      <c r="C18" s="61"/>
      <c r="D18" s="62"/>
      <c r="G18" s="60"/>
      <c r="H18" s="61"/>
      <c r="I18" s="61"/>
      <c r="J18" s="62"/>
    </row>
    <row r="19" spans="2:10" x14ac:dyDescent="0.2">
      <c r="B19" s="60"/>
      <c r="C19" s="61"/>
      <c r="D19" s="62"/>
      <c r="G19" s="60"/>
      <c r="H19" s="61"/>
      <c r="I19" s="61"/>
      <c r="J19" s="62"/>
    </row>
    <row r="20" spans="2:10" x14ac:dyDescent="0.2">
      <c r="B20" s="60"/>
      <c r="C20" s="61"/>
      <c r="D20" s="62"/>
      <c r="G20" s="60"/>
      <c r="H20" s="61"/>
      <c r="I20" s="61"/>
      <c r="J20" s="62"/>
    </row>
    <row r="21" spans="2:10" x14ac:dyDescent="0.2">
      <c r="B21" s="63"/>
      <c r="C21" s="64"/>
      <c r="D21" s="65"/>
      <c r="G21" s="63"/>
      <c r="H21" s="64"/>
      <c r="I21" s="64"/>
      <c r="J21" s="65"/>
    </row>
  </sheetData>
  <sheetProtection password="8F9F" sheet="1"/>
  <mergeCells count="5">
    <mergeCell ref="D5:E5"/>
    <mergeCell ref="H5:K5"/>
    <mergeCell ref="B15:D15"/>
    <mergeCell ref="A3:K3"/>
    <mergeCell ref="G15:J15"/>
  </mergeCells>
  <pageMargins left="0.7" right="0.7" top="0.75" bottom="0.75" header="0.3" footer="0.3"/>
  <pageSetup paperSize="9" scale="7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S77"/>
  <sheetViews>
    <sheetView showGridLines="0" showRowColHeaders="0" topLeftCell="A49" zoomScale="75" zoomScaleNormal="75" workbookViewId="0">
      <selection activeCell="D5" sqref="D5:E5"/>
    </sheetView>
  </sheetViews>
  <sheetFormatPr baseColWidth="10" defaultRowHeight="15" x14ac:dyDescent="0.2"/>
  <cols>
    <col min="1" max="1" width="14.140625" style="1" customWidth="1"/>
    <col min="2" max="2" width="23.85546875" style="1" customWidth="1"/>
    <col min="3" max="3" width="16.85546875" style="1" bestFit="1" customWidth="1"/>
    <col min="4" max="4" width="16.85546875" style="1" customWidth="1"/>
    <col min="5" max="5" width="68.85546875" style="1" customWidth="1"/>
    <col min="6" max="6" width="13" style="1" customWidth="1"/>
    <col min="7" max="7" width="11.5703125" style="1" hidden="1" customWidth="1"/>
    <col min="8" max="9" width="12.7109375" style="1" hidden="1" customWidth="1"/>
    <col min="10" max="10" width="11.5703125" style="1" hidden="1" customWidth="1"/>
    <col min="11" max="11" width="12" style="1" hidden="1" customWidth="1"/>
    <col min="12" max="14" width="11.5703125" style="1" hidden="1" customWidth="1"/>
    <col min="15" max="17" width="11.42578125" style="1" hidden="1" customWidth="1"/>
    <col min="18" max="18" width="13.42578125" style="1" hidden="1" customWidth="1"/>
    <col min="19" max="19" width="14" style="1" hidden="1" customWidth="1"/>
    <col min="20" max="20" width="15.42578125" style="1" customWidth="1"/>
    <col min="21" max="16384" width="11.42578125" style="1"/>
  </cols>
  <sheetData>
    <row r="1" spans="1:19" x14ac:dyDescent="0.2">
      <c r="A1" s="13"/>
      <c r="B1" s="13"/>
      <c r="C1" s="13"/>
      <c r="D1" s="13"/>
      <c r="E1" s="13"/>
      <c r="F1" s="13"/>
    </row>
    <row r="2" spans="1:19" ht="35.25" customHeight="1" x14ac:dyDescent="0.2">
      <c r="A2" s="21"/>
      <c r="B2" s="21"/>
      <c r="C2" s="78" t="s">
        <v>4</v>
      </c>
      <c r="D2" s="78"/>
      <c r="E2" s="78"/>
      <c r="F2" s="78"/>
    </row>
    <row r="3" spans="1:19" ht="30.75" customHeight="1" thickBot="1" x14ac:dyDescent="0.25">
      <c r="A3" s="22"/>
      <c r="B3" s="22"/>
      <c r="C3" s="78"/>
      <c r="D3" s="78"/>
      <c r="E3" s="78"/>
      <c r="F3" s="78"/>
    </row>
    <row r="4" spans="1:19" ht="18.75" customHeight="1" thickBot="1" x14ac:dyDescent="0.25">
      <c r="A4" s="10"/>
      <c r="B4" s="10"/>
      <c r="C4" s="10"/>
      <c r="D4" s="10"/>
      <c r="E4" s="10"/>
      <c r="F4" s="10"/>
    </row>
    <row r="5" spans="1:19" ht="16.5" x14ac:dyDescent="0.3">
      <c r="A5" s="74" t="s">
        <v>5</v>
      </c>
      <c r="B5" s="74"/>
      <c r="C5" s="74"/>
      <c r="D5" s="83">
        <f>'Avant de commencer'!F19</f>
        <v>0</v>
      </c>
      <c r="E5" s="83"/>
      <c r="F5" s="32"/>
      <c r="G5" s="40" t="s">
        <v>34</v>
      </c>
      <c r="H5" s="40" t="str">
        <f>IF(PJour=0,"M1",A12)</f>
        <v>M1</v>
      </c>
      <c r="R5" s="2" t="s">
        <v>0</v>
      </c>
      <c r="S5" s="3" t="s">
        <v>1</v>
      </c>
    </row>
    <row r="6" spans="1:19" ht="18.75" thickBot="1" x14ac:dyDescent="0.35">
      <c r="A6" s="74" t="s">
        <v>6</v>
      </c>
      <c r="B6" s="74"/>
      <c r="C6" s="74"/>
      <c r="D6" s="82">
        <f>'Avant de commencer'!F20</f>
        <v>0</v>
      </c>
      <c r="E6" s="82"/>
      <c r="F6" s="32"/>
      <c r="Q6" s="4"/>
      <c r="R6" s="5">
        <f>DATE(YEAR('Avant de commencer'!F17),MONTH('Avant de commencer'!F17),1)</f>
        <v>0</v>
      </c>
      <c r="S6" s="6">
        <f>DATE(YEAR('Avant de commencer'!F17),MONTH('Avant de commencer'!F17)+1,1)-1</f>
        <v>30</v>
      </c>
    </row>
    <row r="7" spans="1:19" ht="16.5" x14ac:dyDescent="0.3">
      <c r="A7" s="11"/>
      <c r="B7" s="11"/>
      <c r="C7" s="11"/>
      <c r="D7" s="12"/>
      <c r="F7" s="31"/>
      <c r="R7" s="1">
        <f>PJour</f>
        <v>0</v>
      </c>
    </row>
    <row r="8" spans="1:19" ht="16.5" x14ac:dyDescent="0.3">
      <c r="A8" s="74" t="s">
        <v>7</v>
      </c>
      <c r="B8" s="74"/>
      <c r="C8" s="74"/>
      <c r="D8" s="83">
        <f>'Avant de commencer'!F21</f>
        <v>0</v>
      </c>
      <c r="E8" s="83"/>
      <c r="F8" s="32"/>
    </row>
    <row r="9" spans="1:19" ht="16.5" x14ac:dyDescent="0.3">
      <c r="A9" s="74" t="s">
        <v>8</v>
      </c>
      <c r="B9" s="74"/>
      <c r="C9" s="74"/>
      <c r="D9" s="82">
        <f>'Avant de commencer'!F22</f>
        <v>0</v>
      </c>
      <c r="E9" s="82"/>
      <c r="F9" s="31"/>
    </row>
    <row r="10" spans="1:19" ht="16.5" x14ac:dyDescent="0.3">
      <c r="A10" s="74" t="s">
        <v>9</v>
      </c>
      <c r="B10" s="74"/>
      <c r="C10" s="74"/>
      <c r="D10" s="82">
        <f>'Avant de commencer'!F23</f>
        <v>0</v>
      </c>
      <c r="E10" s="82"/>
      <c r="F10" s="32"/>
      <c r="R10" s="27"/>
    </row>
    <row r="11" spans="1:19" x14ac:dyDescent="0.2">
      <c r="A11" s="13"/>
      <c r="B11" s="13"/>
      <c r="C11" s="13"/>
      <c r="D11" s="13"/>
      <c r="E11" s="28"/>
      <c r="F11" s="13"/>
    </row>
    <row r="12" spans="1:19" ht="27.75" customHeight="1" x14ac:dyDescent="0.2">
      <c r="A12" s="77" t="str">
        <f>PROPER(TEXT(PJour,"mmmm aaa"))</f>
        <v>Janvier 1904</v>
      </c>
      <c r="B12" s="77"/>
      <c r="C12" s="77"/>
      <c r="D12" s="77"/>
      <c r="E12" s="77"/>
      <c r="F12" s="13"/>
      <c r="I12" s="27"/>
    </row>
    <row r="13" spans="1:19" s="7" customFormat="1" x14ac:dyDescent="0.2">
      <c r="A13" s="84" t="s">
        <v>10</v>
      </c>
      <c r="B13" s="84"/>
      <c r="C13" s="25" t="s">
        <v>11</v>
      </c>
      <c r="D13" s="26" t="s">
        <v>2</v>
      </c>
      <c r="E13" s="24" t="s">
        <v>3</v>
      </c>
      <c r="F13" s="13"/>
    </row>
    <row r="14" spans="1:19" ht="17.25" x14ac:dyDescent="0.2">
      <c r="A14" s="75">
        <f>PJour-WEEKDAY(PJour,3)</f>
        <v>-4</v>
      </c>
      <c r="B14" s="79">
        <f>PJour-WEEKDAY(PJour,3)</f>
        <v>-4</v>
      </c>
      <c r="C14" s="15">
        <f>PJour-WEEKDAY(PJour,3)</f>
        <v>-4</v>
      </c>
      <c r="D14" s="41"/>
      <c r="E14" s="16"/>
      <c r="F14" s="29"/>
      <c r="G14" s="30"/>
    </row>
    <row r="15" spans="1:19" ht="17.25" x14ac:dyDescent="0.2">
      <c r="A15" s="75">
        <f t="shared" ref="A15:C20" si="0">A14+1</f>
        <v>-3</v>
      </c>
      <c r="B15" s="79">
        <f t="shared" si="0"/>
        <v>-3</v>
      </c>
      <c r="C15" s="15">
        <f>C14+1</f>
        <v>-3</v>
      </c>
      <c r="D15" s="41"/>
      <c r="E15" s="16"/>
      <c r="F15" s="29"/>
      <c r="G15" s="30"/>
    </row>
    <row r="16" spans="1:19" ht="17.25" x14ac:dyDescent="0.2">
      <c r="A16" s="75">
        <f t="shared" si="0"/>
        <v>-2</v>
      </c>
      <c r="B16" s="79">
        <f t="shared" si="0"/>
        <v>-2</v>
      </c>
      <c r="C16" s="15">
        <f t="shared" si="0"/>
        <v>-2</v>
      </c>
      <c r="D16" s="41"/>
      <c r="E16" s="16"/>
      <c r="F16" s="29"/>
      <c r="G16" s="30"/>
      <c r="J16" s="27"/>
    </row>
    <row r="17" spans="1:7" ht="17.25" x14ac:dyDescent="0.2">
      <c r="A17" s="75">
        <f t="shared" si="0"/>
        <v>-1</v>
      </c>
      <c r="B17" s="79">
        <f t="shared" si="0"/>
        <v>-1</v>
      </c>
      <c r="C17" s="15">
        <f t="shared" si="0"/>
        <v>-1</v>
      </c>
      <c r="D17" s="41"/>
      <c r="E17" s="16"/>
      <c r="F17" s="29"/>
      <c r="G17" s="30"/>
    </row>
    <row r="18" spans="1:7" ht="17.25" x14ac:dyDescent="0.2">
      <c r="A18" s="75">
        <f t="shared" si="0"/>
        <v>0</v>
      </c>
      <c r="B18" s="79">
        <f t="shared" si="0"/>
        <v>0</v>
      </c>
      <c r="C18" s="15">
        <f t="shared" si="0"/>
        <v>0</v>
      </c>
      <c r="D18" s="41"/>
      <c r="E18" s="16"/>
      <c r="F18" s="29"/>
      <c r="G18" s="30"/>
    </row>
    <row r="19" spans="1:7" ht="17.25" x14ac:dyDescent="0.2">
      <c r="A19" s="80">
        <f t="shared" si="0"/>
        <v>1</v>
      </c>
      <c r="B19" s="81">
        <f t="shared" si="0"/>
        <v>1</v>
      </c>
      <c r="C19" s="17">
        <f t="shared" si="0"/>
        <v>1</v>
      </c>
      <c r="D19" s="41"/>
      <c r="E19" s="16"/>
      <c r="F19" s="29"/>
      <c r="G19" s="30"/>
    </row>
    <row r="20" spans="1:7" ht="17.25" x14ac:dyDescent="0.2">
      <c r="A20" s="80">
        <f t="shared" si="0"/>
        <v>2</v>
      </c>
      <c r="B20" s="81">
        <f t="shared" si="0"/>
        <v>2</v>
      </c>
      <c r="C20" s="17">
        <f>C19+1</f>
        <v>2</v>
      </c>
      <c r="D20" s="41"/>
      <c r="E20" s="16"/>
      <c r="F20" s="29"/>
      <c r="G20" s="30"/>
    </row>
    <row r="21" spans="1:7" ht="17.25" x14ac:dyDescent="0.2">
      <c r="A21" s="85" t="s">
        <v>12</v>
      </c>
      <c r="B21" s="85"/>
      <c r="C21" s="85"/>
      <c r="D21" s="42">
        <f>SUM(D14:D20)</f>
        <v>0</v>
      </c>
      <c r="E21" s="18"/>
      <c r="F21" s="13"/>
    </row>
    <row r="22" spans="1:7" ht="17.25" x14ac:dyDescent="0.2">
      <c r="A22" s="75">
        <f>A20+1</f>
        <v>3</v>
      </c>
      <c r="B22" s="76"/>
      <c r="C22" s="15">
        <f>C20+1</f>
        <v>3</v>
      </c>
      <c r="D22" s="41"/>
      <c r="E22" s="16"/>
      <c r="F22" s="13"/>
    </row>
    <row r="23" spans="1:7" ht="17.25" x14ac:dyDescent="0.2">
      <c r="A23" s="75">
        <f t="shared" ref="A23:A28" si="1">A22+1</f>
        <v>4</v>
      </c>
      <c r="B23" s="76"/>
      <c r="C23" s="15">
        <f t="shared" ref="C23:C28" si="2">C22+1</f>
        <v>4</v>
      </c>
      <c r="D23" s="41"/>
      <c r="E23" s="16"/>
      <c r="F23" s="13"/>
    </row>
    <row r="24" spans="1:7" ht="17.25" x14ac:dyDescent="0.2">
      <c r="A24" s="75">
        <f t="shared" si="1"/>
        <v>5</v>
      </c>
      <c r="B24" s="76"/>
      <c r="C24" s="15">
        <f t="shared" si="2"/>
        <v>5</v>
      </c>
      <c r="D24" s="41"/>
      <c r="E24" s="16"/>
      <c r="F24" s="13"/>
    </row>
    <row r="25" spans="1:7" ht="17.25" x14ac:dyDescent="0.2">
      <c r="A25" s="75">
        <f t="shared" si="1"/>
        <v>6</v>
      </c>
      <c r="B25" s="76"/>
      <c r="C25" s="15">
        <f t="shared" si="2"/>
        <v>6</v>
      </c>
      <c r="D25" s="41"/>
      <c r="E25" s="16"/>
      <c r="F25" s="13"/>
    </row>
    <row r="26" spans="1:7" ht="17.25" x14ac:dyDescent="0.2">
      <c r="A26" s="75">
        <f t="shared" si="1"/>
        <v>7</v>
      </c>
      <c r="B26" s="76"/>
      <c r="C26" s="15">
        <f t="shared" si="2"/>
        <v>7</v>
      </c>
      <c r="D26" s="41"/>
      <c r="E26" s="19"/>
      <c r="F26" s="13"/>
    </row>
    <row r="27" spans="1:7" ht="17.25" x14ac:dyDescent="0.2">
      <c r="A27" s="75">
        <f t="shared" si="1"/>
        <v>8</v>
      </c>
      <c r="B27" s="76"/>
      <c r="C27" s="17">
        <f t="shared" si="2"/>
        <v>8</v>
      </c>
      <c r="D27" s="41"/>
      <c r="E27" s="19"/>
      <c r="F27" s="13"/>
    </row>
    <row r="28" spans="1:7" ht="17.25" x14ac:dyDescent="0.2">
      <c r="A28" s="75">
        <f t="shared" si="1"/>
        <v>9</v>
      </c>
      <c r="B28" s="76"/>
      <c r="C28" s="17">
        <f t="shared" si="2"/>
        <v>9</v>
      </c>
      <c r="D28" s="41"/>
      <c r="E28" s="19"/>
      <c r="F28" s="13"/>
    </row>
    <row r="29" spans="1:7" ht="17.25" x14ac:dyDescent="0.2">
      <c r="A29" s="85" t="s">
        <v>13</v>
      </c>
      <c r="B29" s="85"/>
      <c r="C29" s="85"/>
      <c r="D29" s="42">
        <f>SUM(D22:D28)</f>
        <v>0</v>
      </c>
      <c r="E29" s="20"/>
      <c r="F29" s="13"/>
    </row>
    <row r="30" spans="1:7" ht="17.25" x14ac:dyDescent="0.2">
      <c r="A30" s="75">
        <f>A28+1</f>
        <v>10</v>
      </c>
      <c r="B30" s="76"/>
      <c r="C30" s="15">
        <f>C28+1</f>
        <v>10</v>
      </c>
      <c r="D30" s="41"/>
      <c r="E30" s="19"/>
      <c r="F30" s="13"/>
    </row>
    <row r="31" spans="1:7" ht="17.25" x14ac:dyDescent="0.2">
      <c r="A31" s="75">
        <f t="shared" ref="A31:A36" si="3">A30+1</f>
        <v>11</v>
      </c>
      <c r="B31" s="76"/>
      <c r="C31" s="15">
        <f t="shared" ref="C31:C36" si="4">C30+1</f>
        <v>11</v>
      </c>
      <c r="D31" s="41"/>
      <c r="E31" s="19"/>
      <c r="F31" s="13"/>
    </row>
    <row r="32" spans="1:7" ht="17.25" x14ac:dyDescent="0.2">
      <c r="A32" s="75">
        <f t="shared" si="3"/>
        <v>12</v>
      </c>
      <c r="B32" s="76"/>
      <c r="C32" s="15">
        <f t="shared" si="4"/>
        <v>12</v>
      </c>
      <c r="D32" s="41"/>
      <c r="E32" s="19"/>
      <c r="F32" s="13"/>
    </row>
    <row r="33" spans="1:6" ht="17.25" x14ac:dyDescent="0.2">
      <c r="A33" s="75">
        <f t="shared" si="3"/>
        <v>13</v>
      </c>
      <c r="B33" s="76"/>
      <c r="C33" s="15">
        <f t="shared" si="4"/>
        <v>13</v>
      </c>
      <c r="D33" s="41"/>
      <c r="E33" s="19"/>
      <c r="F33" s="13"/>
    </row>
    <row r="34" spans="1:6" ht="17.25" x14ac:dyDescent="0.2">
      <c r="A34" s="75">
        <f t="shared" si="3"/>
        <v>14</v>
      </c>
      <c r="B34" s="76"/>
      <c r="C34" s="15">
        <f t="shared" si="4"/>
        <v>14</v>
      </c>
      <c r="D34" s="41"/>
      <c r="E34" s="19"/>
      <c r="F34" s="13"/>
    </row>
    <row r="35" spans="1:6" ht="17.25" x14ac:dyDescent="0.2">
      <c r="A35" s="75">
        <f t="shared" si="3"/>
        <v>15</v>
      </c>
      <c r="B35" s="76"/>
      <c r="C35" s="17">
        <f t="shared" si="4"/>
        <v>15</v>
      </c>
      <c r="D35" s="41"/>
      <c r="E35" s="19"/>
      <c r="F35" s="13"/>
    </row>
    <row r="36" spans="1:6" ht="17.25" x14ac:dyDescent="0.2">
      <c r="A36" s="75">
        <f t="shared" si="3"/>
        <v>16</v>
      </c>
      <c r="B36" s="76"/>
      <c r="C36" s="17">
        <f t="shared" si="4"/>
        <v>16</v>
      </c>
      <c r="D36" s="41"/>
      <c r="E36" s="19"/>
      <c r="F36" s="13"/>
    </row>
    <row r="37" spans="1:6" ht="17.25" x14ac:dyDescent="0.2">
      <c r="A37" s="85" t="s">
        <v>14</v>
      </c>
      <c r="B37" s="85"/>
      <c r="C37" s="85"/>
      <c r="D37" s="42">
        <f>SUM(D30:D36)</f>
        <v>0</v>
      </c>
      <c r="E37" s="20"/>
      <c r="F37" s="13"/>
    </row>
    <row r="38" spans="1:6" ht="17.25" x14ac:dyDescent="0.2">
      <c r="A38" s="75">
        <f>A36+1</f>
        <v>17</v>
      </c>
      <c r="B38" s="76"/>
      <c r="C38" s="15">
        <f>C36+1</f>
        <v>17</v>
      </c>
      <c r="D38" s="41"/>
      <c r="E38" s="19"/>
      <c r="F38" s="13"/>
    </row>
    <row r="39" spans="1:6" ht="17.25" x14ac:dyDescent="0.2">
      <c r="A39" s="75">
        <f t="shared" ref="A39:A44" si="5">A38+1</f>
        <v>18</v>
      </c>
      <c r="B39" s="76"/>
      <c r="C39" s="15">
        <f t="shared" ref="C39:C44" si="6">C38+1</f>
        <v>18</v>
      </c>
      <c r="D39" s="41"/>
      <c r="E39" s="19"/>
      <c r="F39" s="13"/>
    </row>
    <row r="40" spans="1:6" ht="17.25" x14ac:dyDescent="0.2">
      <c r="A40" s="75">
        <f t="shared" si="5"/>
        <v>19</v>
      </c>
      <c r="B40" s="76"/>
      <c r="C40" s="15">
        <f t="shared" si="6"/>
        <v>19</v>
      </c>
      <c r="D40" s="41"/>
      <c r="E40" s="19"/>
      <c r="F40" s="13"/>
    </row>
    <row r="41" spans="1:6" ht="17.25" x14ac:dyDescent="0.2">
      <c r="A41" s="75">
        <f t="shared" si="5"/>
        <v>20</v>
      </c>
      <c r="B41" s="76"/>
      <c r="C41" s="15">
        <f t="shared" si="6"/>
        <v>20</v>
      </c>
      <c r="D41" s="41"/>
      <c r="E41" s="19"/>
      <c r="F41" s="13"/>
    </row>
    <row r="42" spans="1:6" ht="17.25" x14ac:dyDescent="0.2">
      <c r="A42" s="75">
        <f t="shared" si="5"/>
        <v>21</v>
      </c>
      <c r="B42" s="76"/>
      <c r="C42" s="15">
        <f t="shared" si="6"/>
        <v>21</v>
      </c>
      <c r="D42" s="41"/>
      <c r="E42" s="19"/>
      <c r="F42" s="13"/>
    </row>
    <row r="43" spans="1:6" ht="17.25" x14ac:dyDescent="0.2">
      <c r="A43" s="75">
        <f t="shared" si="5"/>
        <v>22</v>
      </c>
      <c r="B43" s="76"/>
      <c r="C43" s="17">
        <f t="shared" si="6"/>
        <v>22</v>
      </c>
      <c r="D43" s="41"/>
      <c r="E43" s="19"/>
      <c r="F43" s="13"/>
    </row>
    <row r="44" spans="1:6" ht="17.25" x14ac:dyDescent="0.2">
      <c r="A44" s="75">
        <f t="shared" si="5"/>
        <v>23</v>
      </c>
      <c r="B44" s="76"/>
      <c r="C44" s="17">
        <f t="shared" si="6"/>
        <v>23</v>
      </c>
      <c r="D44" s="41"/>
      <c r="E44" s="19"/>
      <c r="F44" s="13"/>
    </row>
    <row r="45" spans="1:6" ht="17.25" x14ac:dyDescent="0.2">
      <c r="A45" s="85" t="s">
        <v>15</v>
      </c>
      <c r="B45" s="85"/>
      <c r="C45" s="85"/>
      <c r="D45" s="42">
        <f>SUM(D38:D44)</f>
        <v>0</v>
      </c>
      <c r="E45" s="20"/>
      <c r="F45" s="13"/>
    </row>
    <row r="46" spans="1:6" ht="17.25" x14ac:dyDescent="0.2">
      <c r="A46" s="75">
        <f>A44+1</f>
        <v>24</v>
      </c>
      <c r="B46" s="76"/>
      <c r="C46" s="15">
        <f>C44+1</f>
        <v>24</v>
      </c>
      <c r="D46" s="41"/>
      <c r="E46" s="19"/>
      <c r="F46" s="13"/>
    </row>
    <row r="47" spans="1:6" ht="17.25" x14ac:dyDescent="0.2">
      <c r="A47" s="75">
        <f t="shared" ref="A47:A52" si="7">A46+1</f>
        <v>25</v>
      </c>
      <c r="B47" s="76"/>
      <c r="C47" s="15">
        <f t="shared" ref="C47:C52" si="8">C46+1</f>
        <v>25</v>
      </c>
      <c r="D47" s="41"/>
      <c r="E47" s="19"/>
      <c r="F47" s="13"/>
    </row>
    <row r="48" spans="1:6" ht="17.25" x14ac:dyDescent="0.2">
      <c r="A48" s="75">
        <f t="shared" si="7"/>
        <v>26</v>
      </c>
      <c r="B48" s="76"/>
      <c r="C48" s="15">
        <f t="shared" si="8"/>
        <v>26</v>
      </c>
      <c r="D48" s="41"/>
      <c r="E48" s="19"/>
      <c r="F48" s="13"/>
    </row>
    <row r="49" spans="1:6" ht="17.25" x14ac:dyDescent="0.2">
      <c r="A49" s="75">
        <f t="shared" si="7"/>
        <v>27</v>
      </c>
      <c r="B49" s="76"/>
      <c r="C49" s="15">
        <f t="shared" si="8"/>
        <v>27</v>
      </c>
      <c r="D49" s="41"/>
      <c r="E49" s="19"/>
      <c r="F49" s="13"/>
    </row>
    <row r="50" spans="1:6" ht="17.25" x14ac:dyDescent="0.2">
      <c r="A50" s="75">
        <f t="shared" si="7"/>
        <v>28</v>
      </c>
      <c r="B50" s="76"/>
      <c r="C50" s="15">
        <f t="shared" si="8"/>
        <v>28</v>
      </c>
      <c r="D50" s="41"/>
      <c r="E50" s="19"/>
      <c r="F50" s="13"/>
    </row>
    <row r="51" spans="1:6" ht="17.25" x14ac:dyDescent="0.2">
      <c r="A51" s="75">
        <f t="shared" si="7"/>
        <v>29</v>
      </c>
      <c r="B51" s="76"/>
      <c r="C51" s="15">
        <f t="shared" si="8"/>
        <v>29</v>
      </c>
      <c r="D51" s="41"/>
      <c r="E51" s="19"/>
      <c r="F51" s="13"/>
    </row>
    <row r="52" spans="1:6" ht="17.25" x14ac:dyDescent="0.2">
      <c r="A52" s="75">
        <f t="shared" si="7"/>
        <v>30</v>
      </c>
      <c r="B52" s="76"/>
      <c r="C52" s="15">
        <f t="shared" si="8"/>
        <v>30</v>
      </c>
      <c r="D52" s="41"/>
      <c r="E52" s="19"/>
      <c r="F52" s="13"/>
    </row>
    <row r="53" spans="1:6" ht="17.25" x14ac:dyDescent="0.2">
      <c r="A53" s="86" t="s">
        <v>16</v>
      </c>
      <c r="B53" s="87"/>
      <c r="C53" s="88"/>
      <c r="D53" s="42">
        <f>SUM(D46:D52)</f>
        <v>0</v>
      </c>
      <c r="E53" s="20"/>
      <c r="F53" s="13"/>
    </row>
    <row r="54" spans="1:6" ht="17.25" x14ac:dyDescent="0.2">
      <c r="A54" s="75">
        <f>A52+1</f>
        <v>31</v>
      </c>
      <c r="B54" s="76"/>
      <c r="C54" s="15">
        <f>C52+1</f>
        <v>31</v>
      </c>
      <c r="D54" s="41"/>
      <c r="E54" s="19"/>
      <c r="F54" s="13"/>
    </row>
    <row r="55" spans="1:6" ht="17.25" x14ac:dyDescent="0.2">
      <c r="A55" s="75">
        <f t="shared" ref="A55:A60" si="9">A54+1</f>
        <v>32</v>
      </c>
      <c r="B55" s="76"/>
      <c r="C55" s="15">
        <f t="shared" ref="C55:C60" si="10">C54+1</f>
        <v>32</v>
      </c>
      <c r="D55" s="41"/>
      <c r="E55" s="19"/>
      <c r="F55" s="13"/>
    </row>
    <row r="56" spans="1:6" ht="17.25" x14ac:dyDescent="0.2">
      <c r="A56" s="75">
        <f t="shared" si="9"/>
        <v>33</v>
      </c>
      <c r="B56" s="76"/>
      <c r="C56" s="15">
        <f t="shared" si="10"/>
        <v>33</v>
      </c>
      <c r="D56" s="41"/>
      <c r="E56" s="19"/>
      <c r="F56" s="13"/>
    </row>
    <row r="57" spans="1:6" ht="17.25" x14ac:dyDescent="0.2">
      <c r="A57" s="75">
        <f t="shared" si="9"/>
        <v>34</v>
      </c>
      <c r="B57" s="76"/>
      <c r="C57" s="15">
        <f t="shared" si="10"/>
        <v>34</v>
      </c>
      <c r="D57" s="41"/>
      <c r="E57" s="19"/>
      <c r="F57" s="13"/>
    </row>
    <row r="58" spans="1:6" ht="17.25" x14ac:dyDescent="0.2">
      <c r="A58" s="75">
        <f t="shared" si="9"/>
        <v>35</v>
      </c>
      <c r="B58" s="76"/>
      <c r="C58" s="15">
        <f t="shared" si="10"/>
        <v>35</v>
      </c>
      <c r="D58" s="41"/>
      <c r="E58" s="19"/>
      <c r="F58" s="13"/>
    </row>
    <row r="59" spans="1:6" ht="17.25" x14ac:dyDescent="0.2">
      <c r="A59" s="75">
        <f t="shared" si="9"/>
        <v>36</v>
      </c>
      <c r="B59" s="76"/>
      <c r="C59" s="15">
        <f t="shared" si="10"/>
        <v>36</v>
      </c>
      <c r="D59" s="41"/>
      <c r="E59" s="19"/>
      <c r="F59" s="13"/>
    </row>
    <row r="60" spans="1:6" ht="17.25" x14ac:dyDescent="0.2">
      <c r="A60" s="75">
        <f t="shared" si="9"/>
        <v>37</v>
      </c>
      <c r="B60" s="76"/>
      <c r="C60" s="15">
        <f t="shared" si="10"/>
        <v>37</v>
      </c>
      <c r="D60" s="41"/>
      <c r="E60" s="19"/>
      <c r="F60" s="13"/>
    </row>
    <row r="61" spans="1:6" ht="17.25" x14ac:dyDescent="0.2">
      <c r="A61" s="86" t="s">
        <v>32</v>
      </c>
      <c r="B61" s="87"/>
      <c r="C61" s="88"/>
      <c r="D61" s="42">
        <f>SUM(D54:D60)</f>
        <v>0</v>
      </c>
      <c r="E61" s="20"/>
      <c r="F61" s="13"/>
    </row>
    <row r="62" spans="1:6" x14ac:dyDescent="0.2">
      <c r="A62" s="89" t="str">
        <f>CONCATENATE(PROPER(TEXT(PJour,"mmmm aaa"))," : total des heures sur l'opération")</f>
        <v>Janvier 1904 : total des heures sur l'opération</v>
      </c>
      <c r="B62" s="90"/>
      <c r="C62" s="91"/>
      <c r="D62" s="43">
        <f>D21+D29+D37+D45+D53+D61</f>
        <v>0</v>
      </c>
      <c r="E62" s="14"/>
      <c r="F62" s="13"/>
    </row>
    <row r="63" spans="1:6" x14ac:dyDescent="0.2">
      <c r="F63" s="13"/>
    </row>
    <row r="64" spans="1:6" x14ac:dyDescent="0.2">
      <c r="A64" s="13"/>
    </row>
    <row r="65" spans="1:6" x14ac:dyDescent="0.2">
      <c r="A65" s="13"/>
    </row>
    <row r="66" spans="1:6" x14ac:dyDescent="0.2">
      <c r="A66" s="13"/>
    </row>
    <row r="67" spans="1:6" x14ac:dyDescent="0.2">
      <c r="A67" s="13"/>
    </row>
    <row r="68" spans="1:6" ht="28.5" customHeight="1" x14ac:dyDescent="0.2">
      <c r="A68" s="13"/>
    </row>
    <row r="69" spans="1:6" x14ac:dyDescent="0.2">
      <c r="A69" s="13"/>
      <c r="F69" s="9"/>
    </row>
    <row r="70" spans="1:6" ht="33" customHeight="1" x14ac:dyDescent="0.2">
      <c r="A70" s="13"/>
    </row>
    <row r="71" spans="1:6" ht="28.5" customHeight="1" x14ac:dyDescent="0.2">
      <c r="A71" s="13"/>
    </row>
    <row r="72" spans="1:6" ht="28.5" customHeight="1" x14ac:dyDescent="0.2">
      <c r="A72" s="13"/>
    </row>
    <row r="73" spans="1:6" ht="28.5" customHeight="1" x14ac:dyDescent="0.2">
      <c r="A73" s="13"/>
    </row>
    <row r="74" spans="1:6" x14ac:dyDescent="0.2">
      <c r="A74" s="13"/>
    </row>
    <row r="75" spans="1:6" x14ac:dyDescent="0.2">
      <c r="A75" s="13"/>
    </row>
    <row r="76" spans="1:6" x14ac:dyDescent="0.2">
      <c r="A76" s="13"/>
    </row>
    <row r="77" spans="1:6" ht="30.75" customHeight="1" x14ac:dyDescent="0.2">
      <c r="A77" s="13"/>
    </row>
  </sheetData>
  <sheetProtection formatCells="0" formatColumns="0" formatRows="0"/>
  <mergeCells count="63">
    <mergeCell ref="A59:B59"/>
    <mergeCell ref="A60:B60"/>
    <mergeCell ref="A61:C61"/>
    <mergeCell ref="A42:B42"/>
    <mergeCell ref="A43:B43"/>
    <mergeCell ref="A35:B35"/>
    <mergeCell ref="A62:C62"/>
    <mergeCell ref="A14:B14"/>
    <mergeCell ref="A15:B15"/>
    <mergeCell ref="A16:B16"/>
    <mergeCell ref="A56:B56"/>
    <mergeCell ref="A57:B57"/>
    <mergeCell ref="A58:B58"/>
    <mergeCell ref="A13:B13"/>
    <mergeCell ref="A13:B13"/>
    <mergeCell ref="A46:B46"/>
    <mergeCell ref="A55:B55"/>
    <mergeCell ref="A21:C21"/>
    <mergeCell ref="A29:C29"/>
    <mergeCell ref="A37:C37"/>
    <mergeCell ref="A45:C45"/>
    <mergeCell ref="A53:C53"/>
    <mergeCell ref="A31:B31"/>
    <mergeCell ref="D6:E6"/>
    <mergeCell ref="D5:E5"/>
    <mergeCell ref="D9:E9"/>
    <mergeCell ref="D8:E8"/>
    <mergeCell ref="A54:B54"/>
    <mergeCell ref="A44:B44"/>
    <mergeCell ref="A32:B32"/>
    <mergeCell ref="A33:B33"/>
    <mergeCell ref="A34:B34"/>
    <mergeCell ref="A52:B52"/>
    <mergeCell ref="A24:B24"/>
    <mergeCell ref="A27:B27"/>
    <mergeCell ref="A30:B30"/>
    <mergeCell ref="C2:F3"/>
    <mergeCell ref="A17:B17"/>
    <mergeCell ref="A18:B18"/>
    <mergeCell ref="A19:B19"/>
    <mergeCell ref="A20:B20"/>
    <mergeCell ref="A22:B22"/>
    <mergeCell ref="D10:E10"/>
    <mergeCell ref="A5:C5"/>
    <mergeCell ref="A8:C8"/>
    <mergeCell ref="A10:C10"/>
    <mergeCell ref="A40:B40"/>
    <mergeCell ref="A25:B25"/>
    <mergeCell ref="A26:B26"/>
    <mergeCell ref="A28:B28"/>
    <mergeCell ref="A36:B36"/>
    <mergeCell ref="A38:B38"/>
    <mergeCell ref="A12:E12"/>
    <mergeCell ref="A6:C6"/>
    <mergeCell ref="A9:C9"/>
    <mergeCell ref="A50:B50"/>
    <mergeCell ref="A51:B51"/>
    <mergeCell ref="A39:B39"/>
    <mergeCell ref="A41:B41"/>
    <mergeCell ref="A47:B47"/>
    <mergeCell ref="A48:B48"/>
    <mergeCell ref="A49:B49"/>
    <mergeCell ref="A23:B23"/>
  </mergeCells>
  <phoneticPr fontId="0" type="noConversion"/>
  <conditionalFormatting sqref="C14:C20 C22:C28 C30:C36 C38:C44 C46:C52">
    <cfRule type="cellIs" dxfId="191" priority="1130" stopIfTrue="1" operator="notBetween">
      <formula>PJour</formula>
      <formula>DJour</formula>
    </cfRule>
    <cfRule type="cellIs" dxfId="190" priority="1131" stopIfTrue="1" operator="equal">
      <formula>TODAY()</formula>
    </cfRule>
  </conditionalFormatting>
  <conditionalFormatting sqref="D19">
    <cfRule type="expression" dxfId="189" priority="552" stopIfTrue="1">
      <formula>$E19="Jour de l'An"</formula>
    </cfRule>
  </conditionalFormatting>
  <conditionalFormatting sqref="D20:D21">
    <cfRule type="expression" dxfId="188" priority="549" stopIfTrue="1">
      <formula>$E20="Jour de l'An"</formula>
    </cfRule>
  </conditionalFormatting>
  <conditionalFormatting sqref="D27">
    <cfRule type="expression" dxfId="187" priority="532" stopIfTrue="1">
      <formula>$E27="Jour de l'An"</formula>
    </cfRule>
  </conditionalFormatting>
  <conditionalFormatting sqref="D28:D29">
    <cfRule type="expression" dxfId="186" priority="530" stopIfTrue="1">
      <formula>$E28="Jour de l'An"</formula>
    </cfRule>
  </conditionalFormatting>
  <conditionalFormatting sqref="D35">
    <cfRule type="expression" dxfId="185" priority="513" stopIfTrue="1">
      <formula>$E35="Jour de l'An"</formula>
    </cfRule>
  </conditionalFormatting>
  <conditionalFormatting sqref="D36">
    <cfRule type="expression" dxfId="184" priority="511" stopIfTrue="1">
      <formula>$E36="Jour de l'An"</formula>
    </cfRule>
  </conditionalFormatting>
  <conditionalFormatting sqref="D43">
    <cfRule type="expression" dxfId="183" priority="494" stopIfTrue="1">
      <formula>$E43="Jour de l'An"</formula>
    </cfRule>
  </conditionalFormatting>
  <conditionalFormatting sqref="D44">
    <cfRule type="expression" dxfId="182" priority="492" stopIfTrue="1">
      <formula>$E44="Jour de l'An"</formula>
    </cfRule>
  </conditionalFormatting>
  <conditionalFormatting sqref="D53 D45 D37">
    <cfRule type="expression" dxfId="181" priority="7" stopIfTrue="1">
      <formula>$E37="Jour de l'An"</formula>
    </cfRule>
  </conditionalFormatting>
  <conditionalFormatting sqref="D5:E6 D8:E10">
    <cfRule type="cellIs" dxfId="180" priority="6" stopIfTrue="1" operator="equal">
      <formula>0</formula>
    </cfRule>
  </conditionalFormatting>
  <conditionalFormatting sqref="C54:C60">
    <cfRule type="cellIs" dxfId="179" priority="3" stopIfTrue="1" operator="notBetween">
      <formula>PJour</formula>
      <formula>DJour</formula>
    </cfRule>
    <cfRule type="cellIs" dxfId="178" priority="4" stopIfTrue="1" operator="equal">
      <formula>TODAY()</formula>
    </cfRule>
  </conditionalFormatting>
  <conditionalFormatting sqref="D61">
    <cfRule type="expression" dxfId="177" priority="2" stopIfTrue="1">
      <formula>$E61="Jour de l'An"</formula>
    </cfRule>
  </conditionalFormatting>
  <pageMargins left="0.78749999999999998" right="0.78749999999999998" top="0.78749999999999998" bottom="0.78749999999999998" header="0.51180555555555562" footer="0.51180555555555562"/>
  <pageSetup paperSize="9" scale="51" firstPageNumber="0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:T77"/>
  <sheetViews>
    <sheetView showGridLines="0" showRowColHeaders="0" topLeftCell="A38" zoomScale="75" zoomScaleNormal="75" workbookViewId="0">
      <selection activeCell="D63" sqref="D63"/>
    </sheetView>
  </sheetViews>
  <sheetFormatPr baseColWidth="10" defaultRowHeight="15" x14ac:dyDescent="0.2"/>
  <cols>
    <col min="1" max="1" width="14.140625" style="1" customWidth="1"/>
    <col min="2" max="2" width="23.85546875" style="1" customWidth="1"/>
    <col min="3" max="3" width="16.85546875" style="1" bestFit="1" customWidth="1"/>
    <col min="4" max="4" width="16.85546875" style="1" customWidth="1"/>
    <col min="5" max="5" width="68.85546875" style="1" customWidth="1"/>
    <col min="6" max="6" width="13" style="1" customWidth="1"/>
    <col min="7" max="7" width="11.5703125" style="1" hidden="1" customWidth="1"/>
    <col min="8" max="9" width="12.7109375" style="1" hidden="1" customWidth="1"/>
    <col min="10" max="10" width="11.5703125" style="1" hidden="1" customWidth="1"/>
    <col min="11" max="11" width="12" style="1" hidden="1" customWidth="1"/>
    <col min="12" max="14" width="11.5703125" style="1" hidden="1" customWidth="1"/>
    <col min="15" max="17" width="11.42578125" style="1" hidden="1" customWidth="1"/>
    <col min="18" max="18" width="13.42578125" style="1" hidden="1" customWidth="1"/>
    <col min="19" max="19" width="14" style="1" hidden="1" customWidth="1"/>
    <col min="20" max="20" width="15.42578125" style="1" hidden="1" customWidth="1"/>
    <col min="21" max="16384" width="11.42578125" style="1"/>
  </cols>
  <sheetData>
    <row r="1" spans="1:19" x14ac:dyDescent="0.2">
      <c r="A1" s="13"/>
      <c r="B1" s="13"/>
      <c r="C1" s="13"/>
      <c r="D1" s="13"/>
      <c r="E1" s="13"/>
      <c r="F1" s="13"/>
    </row>
    <row r="2" spans="1:19" ht="35.25" customHeight="1" x14ac:dyDescent="0.2">
      <c r="A2" s="21"/>
      <c r="B2" s="21"/>
      <c r="C2" s="78" t="s">
        <v>4</v>
      </c>
      <c r="D2" s="78"/>
      <c r="E2" s="78"/>
      <c r="F2" s="78"/>
    </row>
    <row r="3" spans="1:19" ht="30.75" customHeight="1" x14ac:dyDescent="0.2">
      <c r="A3" s="22"/>
      <c r="B3" s="22"/>
      <c r="C3" s="78"/>
      <c r="D3" s="78"/>
      <c r="E3" s="78"/>
      <c r="F3" s="78"/>
    </row>
    <row r="4" spans="1:19" ht="18.75" customHeight="1" thickBot="1" x14ac:dyDescent="0.25">
      <c r="A4" s="10"/>
      <c r="B4" s="10"/>
      <c r="C4" s="10"/>
      <c r="D4" s="10"/>
      <c r="E4" s="10"/>
      <c r="F4" s="10"/>
    </row>
    <row r="5" spans="1:19" ht="16.5" x14ac:dyDescent="0.3">
      <c r="A5" s="74" t="s">
        <v>5</v>
      </c>
      <c r="B5" s="74"/>
      <c r="C5" s="74"/>
      <c r="D5" s="83">
        <f>'Avant de commencer'!F19</f>
        <v>0</v>
      </c>
      <c r="E5" s="83"/>
      <c r="F5" s="32"/>
      <c r="G5" s="40" t="s">
        <v>35</v>
      </c>
      <c r="H5" s="40" t="str">
        <f>IF(PJour=31,"M2",A12)</f>
        <v>M2</v>
      </c>
      <c r="R5" s="2" t="s">
        <v>0</v>
      </c>
      <c r="S5" s="3" t="s">
        <v>1</v>
      </c>
    </row>
    <row r="6" spans="1:19" ht="18.75" thickBot="1" x14ac:dyDescent="0.35">
      <c r="A6" s="74" t="s">
        <v>6</v>
      </c>
      <c r="B6" s="74"/>
      <c r="C6" s="74"/>
      <c r="D6" s="82">
        <f>'Avant de commencer'!F20</f>
        <v>0</v>
      </c>
      <c r="E6" s="82"/>
      <c r="F6" s="32"/>
      <c r="Q6" s="4"/>
      <c r="R6" s="5">
        <f>DATE(YEAR('Avant de commencer'!F17),MONTH('Avant de commencer'!F17)+1,1)</f>
        <v>31</v>
      </c>
      <c r="S6" s="6">
        <f>DATE(YEAR('Avant de commencer'!F17),MONTH('Avant de commencer'!F17)+2,1)-1</f>
        <v>59</v>
      </c>
    </row>
    <row r="7" spans="1:19" ht="16.5" x14ac:dyDescent="0.3">
      <c r="A7" s="38"/>
      <c r="B7" s="38"/>
      <c r="C7" s="38"/>
      <c r="D7" s="12"/>
      <c r="F7" s="31"/>
      <c r="R7" s="1">
        <f>PJour</f>
        <v>31</v>
      </c>
    </row>
    <row r="8" spans="1:19" ht="16.5" x14ac:dyDescent="0.3">
      <c r="A8" s="74" t="s">
        <v>7</v>
      </c>
      <c r="B8" s="74"/>
      <c r="C8" s="74"/>
      <c r="D8" s="83">
        <f>'Avant de commencer'!F21</f>
        <v>0</v>
      </c>
      <c r="E8" s="83"/>
      <c r="F8" s="32"/>
    </row>
    <row r="9" spans="1:19" ht="16.5" x14ac:dyDescent="0.3">
      <c r="A9" s="74" t="s">
        <v>8</v>
      </c>
      <c r="B9" s="74"/>
      <c r="C9" s="74"/>
      <c r="D9" s="82">
        <f>'Avant de commencer'!F22</f>
        <v>0</v>
      </c>
      <c r="E9" s="82"/>
      <c r="F9" s="31"/>
    </row>
    <row r="10" spans="1:19" ht="16.5" x14ac:dyDescent="0.3">
      <c r="A10" s="74" t="s">
        <v>9</v>
      </c>
      <c r="B10" s="74"/>
      <c r="C10" s="74"/>
      <c r="D10" s="82">
        <f>'Avant de commencer'!F23</f>
        <v>0</v>
      </c>
      <c r="E10" s="82"/>
      <c r="F10" s="32"/>
      <c r="R10" s="27"/>
    </row>
    <row r="11" spans="1:19" x14ac:dyDescent="0.2">
      <c r="A11" s="13"/>
      <c r="B11" s="13"/>
      <c r="C11" s="13"/>
      <c r="D11" s="13"/>
      <c r="E11" s="28"/>
      <c r="F11" s="13"/>
    </row>
    <row r="12" spans="1:19" ht="27.75" customHeight="1" x14ac:dyDescent="0.2">
      <c r="A12" s="77" t="str">
        <f>PROPER(TEXT(PJour,"mmmm aaa"))</f>
        <v>Février 1904</v>
      </c>
      <c r="B12" s="77"/>
      <c r="C12" s="77"/>
      <c r="D12" s="77"/>
      <c r="E12" s="77"/>
      <c r="F12" s="13"/>
      <c r="I12" s="27"/>
    </row>
    <row r="13" spans="1:19" s="7" customFormat="1" x14ac:dyDescent="0.2">
      <c r="A13" s="84" t="s">
        <v>10</v>
      </c>
      <c r="B13" s="84"/>
      <c r="C13" s="25" t="s">
        <v>11</v>
      </c>
      <c r="D13" s="26" t="s">
        <v>2</v>
      </c>
      <c r="E13" s="24" t="s">
        <v>3</v>
      </c>
      <c r="F13" s="13"/>
    </row>
    <row r="14" spans="1:19" ht="17.25" x14ac:dyDescent="0.2">
      <c r="A14" s="75">
        <f>PJour-WEEKDAY(PJour,3)</f>
        <v>31</v>
      </c>
      <c r="B14" s="79">
        <f>PJour-WEEKDAY(PJour,3)</f>
        <v>31</v>
      </c>
      <c r="C14" s="15">
        <f>PJour-WEEKDAY(PJour,3)</f>
        <v>31</v>
      </c>
      <c r="D14" s="41"/>
      <c r="E14" s="16"/>
      <c r="F14" s="29"/>
      <c r="G14" s="30"/>
    </row>
    <row r="15" spans="1:19" ht="17.25" x14ac:dyDescent="0.2">
      <c r="A15" s="75">
        <f t="shared" ref="A15:C20" si="0">A14+1</f>
        <v>32</v>
      </c>
      <c r="B15" s="79">
        <f t="shared" si="0"/>
        <v>32</v>
      </c>
      <c r="C15" s="15">
        <f>C14+1</f>
        <v>32</v>
      </c>
      <c r="D15" s="41"/>
      <c r="E15" s="16"/>
      <c r="F15" s="29"/>
      <c r="G15" s="30"/>
    </row>
    <row r="16" spans="1:19" ht="17.25" x14ac:dyDescent="0.2">
      <c r="A16" s="75">
        <f t="shared" si="0"/>
        <v>33</v>
      </c>
      <c r="B16" s="79">
        <f t="shared" si="0"/>
        <v>33</v>
      </c>
      <c r="C16" s="15">
        <f t="shared" si="0"/>
        <v>33</v>
      </c>
      <c r="D16" s="41"/>
      <c r="E16" s="16"/>
      <c r="F16" s="29"/>
      <c r="G16" s="30"/>
      <c r="J16" s="27"/>
    </row>
    <row r="17" spans="1:7" ht="17.25" x14ac:dyDescent="0.2">
      <c r="A17" s="75">
        <f t="shared" si="0"/>
        <v>34</v>
      </c>
      <c r="B17" s="79">
        <f t="shared" si="0"/>
        <v>34</v>
      </c>
      <c r="C17" s="15">
        <f t="shared" si="0"/>
        <v>34</v>
      </c>
      <c r="D17" s="41"/>
      <c r="E17" s="16"/>
      <c r="F17" s="29"/>
      <c r="G17" s="30"/>
    </row>
    <row r="18" spans="1:7" ht="17.25" x14ac:dyDescent="0.2">
      <c r="A18" s="75">
        <f t="shared" si="0"/>
        <v>35</v>
      </c>
      <c r="B18" s="79">
        <f t="shared" si="0"/>
        <v>35</v>
      </c>
      <c r="C18" s="15">
        <f t="shared" si="0"/>
        <v>35</v>
      </c>
      <c r="D18" s="41"/>
      <c r="E18" s="16"/>
      <c r="F18" s="29"/>
      <c r="G18" s="30"/>
    </row>
    <row r="19" spans="1:7" ht="17.25" x14ac:dyDescent="0.2">
      <c r="A19" s="80">
        <f t="shared" si="0"/>
        <v>36</v>
      </c>
      <c r="B19" s="81">
        <f t="shared" si="0"/>
        <v>36</v>
      </c>
      <c r="C19" s="17">
        <f t="shared" si="0"/>
        <v>36</v>
      </c>
      <c r="D19" s="41"/>
      <c r="E19" s="16"/>
      <c r="F19" s="29"/>
      <c r="G19" s="30"/>
    </row>
    <row r="20" spans="1:7" ht="17.25" x14ac:dyDescent="0.2">
      <c r="A20" s="80">
        <f t="shared" si="0"/>
        <v>37</v>
      </c>
      <c r="B20" s="81">
        <f t="shared" si="0"/>
        <v>37</v>
      </c>
      <c r="C20" s="17">
        <f>C19+1</f>
        <v>37</v>
      </c>
      <c r="D20" s="41"/>
      <c r="E20" s="16"/>
      <c r="F20" s="29"/>
      <c r="G20" s="30"/>
    </row>
    <row r="21" spans="1:7" ht="17.25" x14ac:dyDescent="0.2">
      <c r="A21" s="85" t="s">
        <v>12</v>
      </c>
      <c r="B21" s="85"/>
      <c r="C21" s="85"/>
      <c r="D21" s="42">
        <f>SUM(D14:D20)</f>
        <v>0</v>
      </c>
      <c r="E21" s="18"/>
      <c r="F21" s="13"/>
    </row>
    <row r="22" spans="1:7" ht="17.25" x14ac:dyDescent="0.2">
      <c r="A22" s="75">
        <f>A20+1</f>
        <v>38</v>
      </c>
      <c r="B22" s="76"/>
      <c r="C22" s="15">
        <f>C20+1</f>
        <v>38</v>
      </c>
      <c r="D22" s="41"/>
      <c r="E22" s="16"/>
      <c r="F22" s="13"/>
    </row>
    <row r="23" spans="1:7" ht="17.25" x14ac:dyDescent="0.2">
      <c r="A23" s="75">
        <f t="shared" ref="A23:A28" si="1">A22+1</f>
        <v>39</v>
      </c>
      <c r="B23" s="76"/>
      <c r="C23" s="15">
        <f t="shared" ref="C23:C28" si="2">C22+1</f>
        <v>39</v>
      </c>
      <c r="D23" s="41"/>
      <c r="E23" s="16"/>
      <c r="F23" s="13"/>
    </row>
    <row r="24" spans="1:7" ht="17.25" x14ac:dyDescent="0.2">
      <c r="A24" s="75">
        <f t="shared" si="1"/>
        <v>40</v>
      </c>
      <c r="B24" s="76"/>
      <c r="C24" s="15">
        <f t="shared" si="2"/>
        <v>40</v>
      </c>
      <c r="D24" s="41"/>
      <c r="E24" s="16"/>
      <c r="F24" s="13"/>
    </row>
    <row r="25" spans="1:7" ht="17.25" x14ac:dyDescent="0.2">
      <c r="A25" s="75">
        <f t="shared" si="1"/>
        <v>41</v>
      </c>
      <c r="B25" s="76"/>
      <c r="C25" s="15">
        <f t="shared" si="2"/>
        <v>41</v>
      </c>
      <c r="D25" s="41"/>
      <c r="E25" s="16"/>
      <c r="F25" s="13"/>
    </row>
    <row r="26" spans="1:7" ht="17.25" x14ac:dyDescent="0.2">
      <c r="A26" s="75">
        <f t="shared" si="1"/>
        <v>42</v>
      </c>
      <c r="B26" s="76"/>
      <c r="C26" s="15">
        <f t="shared" si="2"/>
        <v>42</v>
      </c>
      <c r="D26" s="41"/>
      <c r="E26" s="19"/>
      <c r="F26" s="13"/>
    </row>
    <row r="27" spans="1:7" ht="17.25" x14ac:dyDescent="0.2">
      <c r="A27" s="75">
        <f t="shared" si="1"/>
        <v>43</v>
      </c>
      <c r="B27" s="76"/>
      <c r="C27" s="17">
        <f t="shared" si="2"/>
        <v>43</v>
      </c>
      <c r="D27" s="41"/>
      <c r="E27" s="19"/>
      <c r="F27" s="13"/>
    </row>
    <row r="28" spans="1:7" ht="17.25" x14ac:dyDescent="0.2">
      <c r="A28" s="75">
        <f t="shared" si="1"/>
        <v>44</v>
      </c>
      <c r="B28" s="76"/>
      <c r="C28" s="17">
        <f t="shared" si="2"/>
        <v>44</v>
      </c>
      <c r="D28" s="41"/>
      <c r="E28" s="19"/>
      <c r="F28" s="13"/>
    </row>
    <row r="29" spans="1:7" ht="17.25" x14ac:dyDescent="0.2">
      <c r="A29" s="85" t="s">
        <v>13</v>
      </c>
      <c r="B29" s="85"/>
      <c r="C29" s="85"/>
      <c r="D29" s="42">
        <f>SUM(D22:D28)</f>
        <v>0</v>
      </c>
      <c r="E29" s="20"/>
      <c r="F29" s="13"/>
    </row>
    <row r="30" spans="1:7" ht="17.25" x14ac:dyDescent="0.2">
      <c r="A30" s="75">
        <f>A28+1</f>
        <v>45</v>
      </c>
      <c r="B30" s="76"/>
      <c r="C30" s="15">
        <f>C28+1</f>
        <v>45</v>
      </c>
      <c r="D30" s="41"/>
      <c r="E30" s="19"/>
      <c r="F30" s="13"/>
    </row>
    <row r="31" spans="1:7" ht="17.25" x14ac:dyDescent="0.2">
      <c r="A31" s="75">
        <f t="shared" ref="A31:A36" si="3">A30+1</f>
        <v>46</v>
      </c>
      <c r="B31" s="76"/>
      <c r="C31" s="15">
        <f t="shared" ref="C31:C36" si="4">C30+1</f>
        <v>46</v>
      </c>
      <c r="D31" s="41"/>
      <c r="E31" s="19"/>
      <c r="F31" s="13"/>
    </row>
    <row r="32" spans="1:7" ht="17.25" x14ac:dyDescent="0.2">
      <c r="A32" s="75">
        <f t="shared" si="3"/>
        <v>47</v>
      </c>
      <c r="B32" s="76"/>
      <c r="C32" s="15">
        <f t="shared" si="4"/>
        <v>47</v>
      </c>
      <c r="D32" s="41"/>
      <c r="E32" s="19"/>
      <c r="F32" s="13"/>
    </row>
    <row r="33" spans="1:6" ht="17.25" x14ac:dyDescent="0.2">
      <c r="A33" s="75">
        <f t="shared" si="3"/>
        <v>48</v>
      </c>
      <c r="B33" s="76"/>
      <c r="C33" s="15">
        <f t="shared" si="4"/>
        <v>48</v>
      </c>
      <c r="D33" s="41"/>
      <c r="E33" s="19"/>
      <c r="F33" s="13"/>
    </row>
    <row r="34" spans="1:6" ht="17.25" x14ac:dyDescent="0.2">
      <c r="A34" s="75">
        <f t="shared" si="3"/>
        <v>49</v>
      </c>
      <c r="B34" s="76"/>
      <c r="C34" s="15">
        <f t="shared" si="4"/>
        <v>49</v>
      </c>
      <c r="D34" s="41"/>
      <c r="E34" s="19"/>
      <c r="F34" s="13"/>
    </row>
    <row r="35" spans="1:6" ht="17.25" x14ac:dyDescent="0.2">
      <c r="A35" s="75">
        <f t="shared" si="3"/>
        <v>50</v>
      </c>
      <c r="B35" s="76"/>
      <c r="C35" s="17">
        <f t="shared" si="4"/>
        <v>50</v>
      </c>
      <c r="D35" s="41"/>
      <c r="E35" s="19"/>
      <c r="F35" s="13"/>
    </row>
    <row r="36" spans="1:6" ht="17.25" x14ac:dyDescent="0.2">
      <c r="A36" s="75">
        <f t="shared" si="3"/>
        <v>51</v>
      </c>
      <c r="B36" s="76"/>
      <c r="C36" s="17">
        <f t="shared" si="4"/>
        <v>51</v>
      </c>
      <c r="D36" s="41"/>
      <c r="E36" s="19"/>
      <c r="F36" s="13"/>
    </row>
    <row r="37" spans="1:6" ht="17.25" x14ac:dyDescent="0.2">
      <c r="A37" s="85" t="s">
        <v>14</v>
      </c>
      <c r="B37" s="85"/>
      <c r="C37" s="85"/>
      <c r="D37" s="42">
        <f>SUM(D30:D36)</f>
        <v>0</v>
      </c>
      <c r="E37" s="20"/>
      <c r="F37" s="13"/>
    </row>
    <row r="38" spans="1:6" ht="17.25" x14ac:dyDescent="0.2">
      <c r="A38" s="75">
        <f>A36+1</f>
        <v>52</v>
      </c>
      <c r="B38" s="76"/>
      <c r="C38" s="15">
        <f>C36+1</f>
        <v>52</v>
      </c>
      <c r="D38" s="41"/>
      <c r="E38" s="19"/>
      <c r="F38" s="13"/>
    </row>
    <row r="39" spans="1:6" ht="17.25" x14ac:dyDescent="0.2">
      <c r="A39" s="75">
        <f t="shared" ref="A39:A44" si="5">A38+1</f>
        <v>53</v>
      </c>
      <c r="B39" s="76"/>
      <c r="C39" s="15">
        <f t="shared" ref="C39:C44" si="6">C38+1</f>
        <v>53</v>
      </c>
      <c r="D39" s="41"/>
      <c r="E39" s="19"/>
      <c r="F39" s="13"/>
    </row>
    <row r="40" spans="1:6" ht="17.25" x14ac:dyDescent="0.2">
      <c r="A40" s="75">
        <f t="shared" si="5"/>
        <v>54</v>
      </c>
      <c r="B40" s="76"/>
      <c r="C40" s="15">
        <f t="shared" si="6"/>
        <v>54</v>
      </c>
      <c r="D40" s="41"/>
      <c r="E40" s="19"/>
      <c r="F40" s="13"/>
    </row>
    <row r="41" spans="1:6" ht="17.25" x14ac:dyDescent="0.2">
      <c r="A41" s="75">
        <f t="shared" si="5"/>
        <v>55</v>
      </c>
      <c r="B41" s="76"/>
      <c r="C41" s="15">
        <f t="shared" si="6"/>
        <v>55</v>
      </c>
      <c r="D41" s="41"/>
      <c r="E41" s="19"/>
      <c r="F41" s="13"/>
    </row>
    <row r="42" spans="1:6" ht="17.25" x14ac:dyDescent="0.2">
      <c r="A42" s="75">
        <f t="shared" si="5"/>
        <v>56</v>
      </c>
      <c r="B42" s="76"/>
      <c r="C42" s="15">
        <f t="shared" si="6"/>
        <v>56</v>
      </c>
      <c r="D42" s="41"/>
      <c r="E42" s="19"/>
      <c r="F42" s="13"/>
    </row>
    <row r="43" spans="1:6" ht="17.25" x14ac:dyDescent="0.2">
      <c r="A43" s="75">
        <f t="shared" si="5"/>
        <v>57</v>
      </c>
      <c r="B43" s="76"/>
      <c r="C43" s="17">
        <f t="shared" si="6"/>
        <v>57</v>
      </c>
      <c r="D43" s="41"/>
      <c r="E43" s="19"/>
      <c r="F43" s="13"/>
    </row>
    <row r="44" spans="1:6" ht="17.25" x14ac:dyDescent="0.2">
      <c r="A44" s="75">
        <f t="shared" si="5"/>
        <v>58</v>
      </c>
      <c r="B44" s="76"/>
      <c r="C44" s="17">
        <f t="shared" si="6"/>
        <v>58</v>
      </c>
      <c r="D44" s="41"/>
      <c r="E44" s="19"/>
      <c r="F44" s="13"/>
    </row>
    <row r="45" spans="1:6" ht="17.25" x14ac:dyDescent="0.2">
      <c r="A45" s="85" t="s">
        <v>15</v>
      </c>
      <c r="B45" s="85"/>
      <c r="C45" s="85"/>
      <c r="D45" s="42">
        <f>SUM(D38:D44)</f>
        <v>0</v>
      </c>
      <c r="E45" s="20"/>
      <c r="F45" s="13"/>
    </row>
    <row r="46" spans="1:6" ht="17.25" x14ac:dyDescent="0.2">
      <c r="A46" s="75">
        <f>A44+1</f>
        <v>59</v>
      </c>
      <c r="B46" s="76"/>
      <c r="C46" s="15">
        <f>C44+1</f>
        <v>59</v>
      </c>
      <c r="D46" s="41"/>
      <c r="E46" s="19"/>
      <c r="F46" s="13"/>
    </row>
    <row r="47" spans="1:6" ht="17.25" x14ac:dyDescent="0.2">
      <c r="A47" s="75">
        <f t="shared" ref="A47:A52" si="7">A46+1</f>
        <v>60</v>
      </c>
      <c r="B47" s="76"/>
      <c r="C47" s="15">
        <f t="shared" ref="C47:C52" si="8">C46+1</f>
        <v>60</v>
      </c>
      <c r="D47" s="41"/>
      <c r="E47" s="19"/>
      <c r="F47" s="13"/>
    </row>
    <row r="48" spans="1:6" ht="17.25" x14ac:dyDescent="0.2">
      <c r="A48" s="75">
        <f t="shared" si="7"/>
        <v>61</v>
      </c>
      <c r="B48" s="76"/>
      <c r="C48" s="15">
        <f t="shared" si="8"/>
        <v>61</v>
      </c>
      <c r="D48" s="41"/>
      <c r="E48" s="19"/>
      <c r="F48" s="13"/>
    </row>
    <row r="49" spans="1:6" ht="17.25" x14ac:dyDescent="0.2">
      <c r="A49" s="75">
        <f t="shared" si="7"/>
        <v>62</v>
      </c>
      <c r="B49" s="76"/>
      <c r="C49" s="15">
        <f t="shared" si="8"/>
        <v>62</v>
      </c>
      <c r="D49" s="41"/>
      <c r="E49" s="19"/>
      <c r="F49" s="13"/>
    </row>
    <row r="50" spans="1:6" ht="17.25" x14ac:dyDescent="0.2">
      <c r="A50" s="75">
        <f t="shared" si="7"/>
        <v>63</v>
      </c>
      <c r="B50" s="76"/>
      <c r="C50" s="15">
        <f t="shared" si="8"/>
        <v>63</v>
      </c>
      <c r="D50" s="41"/>
      <c r="E50" s="19"/>
      <c r="F50" s="13"/>
    </row>
    <row r="51" spans="1:6" ht="17.25" x14ac:dyDescent="0.2">
      <c r="A51" s="75">
        <f t="shared" si="7"/>
        <v>64</v>
      </c>
      <c r="B51" s="76"/>
      <c r="C51" s="15">
        <f t="shared" si="8"/>
        <v>64</v>
      </c>
      <c r="D51" s="41"/>
      <c r="E51" s="19"/>
      <c r="F51" s="13"/>
    </row>
    <row r="52" spans="1:6" ht="17.25" x14ac:dyDescent="0.2">
      <c r="A52" s="75">
        <f t="shared" si="7"/>
        <v>65</v>
      </c>
      <c r="B52" s="76"/>
      <c r="C52" s="15">
        <f t="shared" si="8"/>
        <v>65</v>
      </c>
      <c r="D52" s="41"/>
      <c r="E52" s="19"/>
      <c r="F52" s="13"/>
    </row>
    <row r="53" spans="1:6" ht="17.25" x14ac:dyDescent="0.2">
      <c r="A53" s="86" t="s">
        <v>16</v>
      </c>
      <c r="B53" s="87"/>
      <c r="C53" s="88"/>
      <c r="D53" s="42">
        <f>SUM(D46:D52)</f>
        <v>0</v>
      </c>
      <c r="E53" s="20"/>
      <c r="F53" s="13"/>
    </row>
    <row r="54" spans="1:6" ht="17.25" x14ac:dyDescent="0.2">
      <c r="A54" s="75">
        <f>A52+1</f>
        <v>66</v>
      </c>
      <c r="B54" s="76"/>
      <c r="C54" s="15">
        <f>C52+1</f>
        <v>66</v>
      </c>
      <c r="D54" s="41"/>
      <c r="E54" s="19"/>
      <c r="F54" s="13"/>
    </row>
    <row r="55" spans="1:6" ht="17.25" x14ac:dyDescent="0.2">
      <c r="A55" s="75">
        <f t="shared" ref="A55:A60" si="9">A54+1</f>
        <v>67</v>
      </c>
      <c r="B55" s="76"/>
      <c r="C55" s="15">
        <f t="shared" ref="C55:C60" si="10">C54+1</f>
        <v>67</v>
      </c>
      <c r="D55" s="41"/>
      <c r="E55" s="19"/>
      <c r="F55" s="13"/>
    </row>
    <row r="56" spans="1:6" ht="17.25" x14ac:dyDescent="0.2">
      <c r="A56" s="75">
        <f t="shared" si="9"/>
        <v>68</v>
      </c>
      <c r="B56" s="76"/>
      <c r="C56" s="15">
        <f t="shared" si="10"/>
        <v>68</v>
      </c>
      <c r="D56" s="41"/>
      <c r="E56" s="19"/>
      <c r="F56" s="13"/>
    </row>
    <row r="57" spans="1:6" ht="17.25" x14ac:dyDescent="0.2">
      <c r="A57" s="75">
        <f t="shared" si="9"/>
        <v>69</v>
      </c>
      <c r="B57" s="76"/>
      <c r="C57" s="15">
        <f t="shared" si="10"/>
        <v>69</v>
      </c>
      <c r="D57" s="41"/>
      <c r="E57" s="19"/>
      <c r="F57" s="13"/>
    </row>
    <row r="58" spans="1:6" ht="17.25" x14ac:dyDescent="0.2">
      <c r="A58" s="75">
        <f t="shared" si="9"/>
        <v>70</v>
      </c>
      <c r="B58" s="76"/>
      <c r="C58" s="15">
        <f t="shared" si="10"/>
        <v>70</v>
      </c>
      <c r="D58" s="41"/>
      <c r="E58" s="19"/>
      <c r="F58" s="13"/>
    </row>
    <row r="59" spans="1:6" ht="17.25" x14ac:dyDescent="0.2">
      <c r="A59" s="75">
        <f t="shared" si="9"/>
        <v>71</v>
      </c>
      <c r="B59" s="76"/>
      <c r="C59" s="15">
        <f t="shared" si="10"/>
        <v>71</v>
      </c>
      <c r="D59" s="41"/>
      <c r="E59" s="19"/>
      <c r="F59" s="13"/>
    </row>
    <row r="60" spans="1:6" ht="17.25" x14ac:dyDescent="0.2">
      <c r="A60" s="75">
        <f t="shared" si="9"/>
        <v>72</v>
      </c>
      <c r="B60" s="76"/>
      <c r="C60" s="15">
        <f t="shared" si="10"/>
        <v>72</v>
      </c>
      <c r="D60" s="41"/>
      <c r="E60" s="19"/>
      <c r="F60" s="13"/>
    </row>
    <row r="61" spans="1:6" ht="17.25" x14ac:dyDescent="0.2">
      <c r="A61" s="86" t="s">
        <v>32</v>
      </c>
      <c r="B61" s="87"/>
      <c r="C61" s="88"/>
      <c r="D61" s="42">
        <f>SUM(D54:D60)</f>
        <v>0</v>
      </c>
      <c r="E61" s="20"/>
      <c r="F61" s="13"/>
    </row>
    <row r="62" spans="1:6" x14ac:dyDescent="0.2">
      <c r="A62" s="89" t="str">
        <f>CONCATENATE(PROPER(TEXT(PJour,"mmmm aaa"))," : total des heures sur l'opération")</f>
        <v>Février 1904 : total des heures sur l'opération</v>
      </c>
      <c r="B62" s="90"/>
      <c r="C62" s="91"/>
      <c r="D62" s="43">
        <f>D21+D29+D37+D45+D53+D61</f>
        <v>0</v>
      </c>
      <c r="E62" s="14"/>
      <c r="F62" s="13"/>
    </row>
    <row r="63" spans="1:6" x14ac:dyDescent="0.2">
      <c r="F63" s="13"/>
    </row>
    <row r="64" spans="1:6" x14ac:dyDescent="0.2">
      <c r="A64" s="13"/>
    </row>
    <row r="65" spans="1:6" ht="16.5" customHeight="1" x14ac:dyDescent="0.2">
      <c r="A65" s="13"/>
    </row>
    <row r="66" spans="1:6" ht="16.5" customHeight="1" x14ac:dyDescent="0.2">
      <c r="A66" s="13"/>
    </row>
    <row r="67" spans="1:6" ht="16.5" customHeight="1" x14ac:dyDescent="0.2">
      <c r="A67" s="13"/>
    </row>
    <row r="68" spans="1:6" ht="28.5" customHeight="1" x14ac:dyDescent="0.2">
      <c r="A68" s="13"/>
    </row>
    <row r="69" spans="1:6" ht="16.5" customHeight="1" x14ac:dyDescent="0.2">
      <c r="A69" s="13"/>
      <c r="F69" s="9"/>
    </row>
    <row r="70" spans="1:6" ht="33" customHeight="1" x14ac:dyDescent="0.2">
      <c r="A70" s="13"/>
    </row>
    <row r="71" spans="1:6" ht="28.5" customHeight="1" x14ac:dyDescent="0.2">
      <c r="A71" s="13"/>
    </row>
    <row r="72" spans="1:6" ht="28.5" customHeight="1" x14ac:dyDescent="0.2">
      <c r="A72" s="13"/>
    </row>
    <row r="73" spans="1:6" ht="28.5" customHeight="1" x14ac:dyDescent="0.2">
      <c r="A73" s="13"/>
    </row>
    <row r="74" spans="1:6" ht="25.5" customHeight="1" x14ac:dyDescent="0.2">
      <c r="A74" s="13"/>
    </row>
    <row r="75" spans="1:6" ht="16.5" customHeight="1" x14ac:dyDescent="0.2">
      <c r="A75" s="13"/>
    </row>
    <row r="76" spans="1:6" x14ac:dyDescent="0.2">
      <c r="A76" s="13"/>
    </row>
    <row r="77" spans="1:6" ht="30.75" customHeight="1" x14ac:dyDescent="0.2">
      <c r="A77" s="13"/>
    </row>
  </sheetData>
  <sheetProtection formatCells="0" formatColumns="0" formatRows="0"/>
  <mergeCells count="62">
    <mergeCell ref="A62:C62"/>
    <mergeCell ref="A56:B56"/>
    <mergeCell ref="A57:B57"/>
    <mergeCell ref="A58:B58"/>
    <mergeCell ref="A59:B59"/>
    <mergeCell ref="A60:B60"/>
    <mergeCell ref="A61:C61"/>
    <mergeCell ref="A50:B50"/>
    <mergeCell ref="A51:B51"/>
    <mergeCell ref="A52:B52"/>
    <mergeCell ref="A53:C53"/>
    <mergeCell ref="A54:B54"/>
    <mergeCell ref="A55:B55"/>
    <mergeCell ref="A44:B44"/>
    <mergeCell ref="A45:C45"/>
    <mergeCell ref="A46:B46"/>
    <mergeCell ref="A47:B47"/>
    <mergeCell ref="A48:B48"/>
    <mergeCell ref="A49:B49"/>
    <mergeCell ref="A38:B38"/>
    <mergeCell ref="A39:B39"/>
    <mergeCell ref="A40:B40"/>
    <mergeCell ref="A41:B41"/>
    <mergeCell ref="A42:B42"/>
    <mergeCell ref="A43:B43"/>
    <mergeCell ref="A32:B32"/>
    <mergeCell ref="A33:B33"/>
    <mergeCell ref="A34:B34"/>
    <mergeCell ref="A35:B35"/>
    <mergeCell ref="A36:B36"/>
    <mergeCell ref="A37:C37"/>
    <mergeCell ref="A26:B26"/>
    <mergeCell ref="A27:B27"/>
    <mergeCell ref="A28:B28"/>
    <mergeCell ref="A29:C29"/>
    <mergeCell ref="A30:B30"/>
    <mergeCell ref="A31:B31"/>
    <mergeCell ref="A20:B20"/>
    <mergeCell ref="A21:C21"/>
    <mergeCell ref="A22:B22"/>
    <mergeCell ref="A23:B23"/>
    <mergeCell ref="A24:B24"/>
    <mergeCell ref="A25:B25"/>
    <mergeCell ref="A14:B14"/>
    <mergeCell ref="A15:B15"/>
    <mergeCell ref="A16:B16"/>
    <mergeCell ref="A17:B17"/>
    <mergeCell ref="A18:B18"/>
    <mergeCell ref="A19:B19"/>
    <mergeCell ref="A9:C9"/>
    <mergeCell ref="D9:E9"/>
    <mergeCell ref="A10:C10"/>
    <mergeCell ref="D10:E10"/>
    <mergeCell ref="A12:E12"/>
    <mergeCell ref="A13:B13"/>
    <mergeCell ref="C2:F3"/>
    <mergeCell ref="A5:C5"/>
    <mergeCell ref="D5:E5"/>
    <mergeCell ref="A6:C6"/>
    <mergeCell ref="D6:E6"/>
    <mergeCell ref="A8:C8"/>
    <mergeCell ref="D8:E8"/>
  </mergeCells>
  <conditionalFormatting sqref="C14:C20 C22:C28 C30:C36 C38:C44 C46:C52">
    <cfRule type="cellIs" dxfId="176" priority="15" stopIfTrue="1" operator="notBetween">
      <formula>PJour</formula>
      <formula>DJour</formula>
    </cfRule>
    <cfRule type="cellIs" dxfId="175" priority="16" stopIfTrue="1" operator="equal">
      <formula>TODAY()</formula>
    </cfRule>
  </conditionalFormatting>
  <conditionalFormatting sqref="D19">
    <cfRule type="expression" dxfId="174" priority="14" stopIfTrue="1">
      <formula>$E19="Jour de l'An"</formula>
    </cfRule>
  </conditionalFormatting>
  <conditionalFormatting sqref="D20:D21">
    <cfRule type="expression" dxfId="173" priority="13" stopIfTrue="1">
      <formula>$E20="Jour de l'An"</formula>
    </cfRule>
  </conditionalFormatting>
  <conditionalFormatting sqref="D27">
    <cfRule type="expression" dxfId="172" priority="12" stopIfTrue="1">
      <formula>$E27="Jour de l'An"</formula>
    </cfRule>
  </conditionalFormatting>
  <conditionalFormatting sqref="D28:D29">
    <cfRule type="expression" dxfId="171" priority="11" stopIfTrue="1">
      <formula>$E28="Jour de l'An"</formula>
    </cfRule>
  </conditionalFormatting>
  <conditionalFormatting sqref="D35">
    <cfRule type="expression" dxfId="170" priority="10" stopIfTrue="1">
      <formula>$E35="Jour de l'An"</formula>
    </cfRule>
  </conditionalFormatting>
  <conditionalFormatting sqref="D36">
    <cfRule type="expression" dxfId="169" priority="9" stopIfTrue="1">
      <formula>$E36="Jour de l'An"</formula>
    </cfRule>
  </conditionalFormatting>
  <conditionalFormatting sqref="D43">
    <cfRule type="expression" dxfId="168" priority="8" stopIfTrue="1">
      <formula>$E43="Jour de l'An"</formula>
    </cfRule>
  </conditionalFormatting>
  <conditionalFormatting sqref="D44">
    <cfRule type="expression" dxfId="167" priority="7" stopIfTrue="1">
      <formula>$E44="Jour de l'An"</formula>
    </cfRule>
  </conditionalFormatting>
  <conditionalFormatting sqref="D53 D45 D37">
    <cfRule type="expression" dxfId="166" priority="6" stopIfTrue="1">
      <formula>$E37="Jour de l'An"</formula>
    </cfRule>
  </conditionalFormatting>
  <conditionalFormatting sqref="D5:E6 D8:E10">
    <cfRule type="cellIs" dxfId="165" priority="5" stopIfTrue="1" operator="equal">
      <formula>0</formula>
    </cfRule>
  </conditionalFormatting>
  <conditionalFormatting sqref="C54:C60">
    <cfRule type="cellIs" dxfId="164" priority="2" stopIfTrue="1" operator="notBetween">
      <formula>PJour</formula>
      <formula>DJour</formula>
    </cfRule>
    <cfRule type="cellIs" dxfId="163" priority="3" stopIfTrue="1" operator="equal">
      <formula>TODAY()</formula>
    </cfRule>
  </conditionalFormatting>
  <conditionalFormatting sqref="D61">
    <cfRule type="expression" dxfId="162" priority="1" stopIfTrue="1">
      <formula>$E61="Jour de l'An"</formula>
    </cfRule>
  </conditionalFormatting>
  <pageMargins left="0.78749999999999998" right="0.78749999999999998" top="0.78749999999999998" bottom="0.78749999999999998" header="0.51180555555555562" footer="0.51180555555555562"/>
  <pageSetup paperSize="9" scale="58" firstPageNumber="0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"/>
  <dimension ref="A1:T77"/>
  <sheetViews>
    <sheetView showGridLines="0" showRowColHeaders="0" topLeftCell="A26" zoomScale="75" zoomScaleNormal="75" workbookViewId="0">
      <selection activeCell="D63" sqref="D63"/>
    </sheetView>
  </sheetViews>
  <sheetFormatPr baseColWidth="10" defaultRowHeight="15" x14ac:dyDescent="0.2"/>
  <cols>
    <col min="1" max="1" width="14.140625" style="1" customWidth="1"/>
    <col min="2" max="2" width="23.85546875" style="1" customWidth="1"/>
    <col min="3" max="3" width="16.85546875" style="1" bestFit="1" customWidth="1"/>
    <col min="4" max="4" width="16.85546875" style="1" customWidth="1"/>
    <col min="5" max="5" width="68.85546875" style="1" customWidth="1"/>
    <col min="6" max="6" width="13" style="1" customWidth="1"/>
    <col min="7" max="7" width="11.5703125" style="1" hidden="1" customWidth="1"/>
    <col min="8" max="9" width="12.7109375" style="1" hidden="1" customWidth="1"/>
    <col min="10" max="10" width="11.5703125" style="1" hidden="1" customWidth="1"/>
    <col min="11" max="11" width="12" style="1" hidden="1" customWidth="1"/>
    <col min="12" max="14" width="11.5703125" style="1" hidden="1" customWidth="1"/>
    <col min="15" max="17" width="11.42578125" style="1" hidden="1" customWidth="1"/>
    <col min="18" max="18" width="13.42578125" style="1" hidden="1" customWidth="1"/>
    <col min="19" max="19" width="14" style="1" hidden="1" customWidth="1"/>
    <col min="20" max="20" width="15.42578125" style="1" hidden="1" customWidth="1"/>
    <col min="21" max="16384" width="11.42578125" style="1"/>
  </cols>
  <sheetData>
    <row r="1" spans="1:19" x14ac:dyDescent="0.2">
      <c r="A1" s="13"/>
      <c r="B1" s="13"/>
      <c r="C1" s="13"/>
      <c r="D1" s="13"/>
      <c r="E1" s="13"/>
      <c r="F1" s="13"/>
    </row>
    <row r="2" spans="1:19" ht="35.25" customHeight="1" x14ac:dyDescent="0.2">
      <c r="A2" s="21"/>
      <c r="B2" s="21"/>
      <c r="C2" s="78" t="s">
        <v>4</v>
      </c>
      <c r="D2" s="78"/>
      <c r="E2" s="78"/>
      <c r="F2" s="78"/>
    </row>
    <row r="3" spans="1:19" ht="30.75" customHeight="1" x14ac:dyDescent="0.2">
      <c r="A3" s="22"/>
      <c r="B3" s="22"/>
      <c r="C3" s="78"/>
      <c r="D3" s="78"/>
      <c r="E3" s="78"/>
      <c r="F3" s="78"/>
    </row>
    <row r="4" spans="1:19" ht="18.75" customHeight="1" thickBot="1" x14ac:dyDescent="0.25">
      <c r="A4" s="10"/>
      <c r="B4" s="10"/>
      <c r="C4" s="10"/>
      <c r="D4" s="10"/>
      <c r="E4" s="10"/>
      <c r="F4" s="10"/>
    </row>
    <row r="5" spans="1:19" ht="16.5" x14ac:dyDescent="0.3">
      <c r="A5" s="74" t="s">
        <v>5</v>
      </c>
      <c r="B5" s="74"/>
      <c r="C5" s="74"/>
      <c r="D5" s="83">
        <f>'Avant de commencer'!F19</f>
        <v>0</v>
      </c>
      <c r="E5" s="83"/>
      <c r="F5" s="32"/>
      <c r="G5" s="40" t="s">
        <v>46</v>
      </c>
      <c r="H5" s="40" t="str">
        <f>IF(PJour=60,"M3",A12)</f>
        <v>M3</v>
      </c>
      <c r="R5" s="2" t="s">
        <v>0</v>
      </c>
      <c r="S5" s="3" t="s">
        <v>1</v>
      </c>
    </row>
    <row r="6" spans="1:19" ht="18.75" thickBot="1" x14ac:dyDescent="0.35">
      <c r="A6" s="74" t="s">
        <v>6</v>
      </c>
      <c r="B6" s="74"/>
      <c r="C6" s="74"/>
      <c r="D6" s="82">
        <f>'Avant de commencer'!F20</f>
        <v>0</v>
      </c>
      <c r="E6" s="82"/>
      <c r="F6" s="32"/>
      <c r="Q6" s="4"/>
      <c r="R6" s="5">
        <f>DATE(YEAR('Avant de commencer'!F17),MONTH('Avant de commencer'!F17)+2,1)</f>
        <v>60</v>
      </c>
      <c r="S6" s="6">
        <f>DATE(YEAR('Avant de commencer'!F17),MONTH('Avant de commencer'!F17)+3,1)-1</f>
        <v>90</v>
      </c>
    </row>
    <row r="7" spans="1:19" ht="16.5" x14ac:dyDescent="0.3">
      <c r="A7" s="38"/>
      <c r="B7" s="38"/>
      <c r="C7" s="38"/>
      <c r="D7" s="12"/>
      <c r="F7" s="31"/>
      <c r="R7" s="1">
        <f>PJour</f>
        <v>60</v>
      </c>
    </row>
    <row r="8" spans="1:19" ht="16.5" x14ac:dyDescent="0.3">
      <c r="A8" s="74" t="s">
        <v>7</v>
      </c>
      <c r="B8" s="74"/>
      <c r="C8" s="74"/>
      <c r="D8" s="83">
        <f>'Avant de commencer'!F21</f>
        <v>0</v>
      </c>
      <c r="E8" s="83"/>
      <c r="F8" s="32"/>
    </row>
    <row r="9" spans="1:19" ht="16.5" x14ac:dyDescent="0.3">
      <c r="A9" s="74" t="s">
        <v>8</v>
      </c>
      <c r="B9" s="74"/>
      <c r="C9" s="74"/>
      <c r="D9" s="82">
        <f>'Avant de commencer'!F22</f>
        <v>0</v>
      </c>
      <c r="E9" s="82"/>
      <c r="F9" s="31"/>
    </row>
    <row r="10" spans="1:19" ht="16.5" x14ac:dyDescent="0.3">
      <c r="A10" s="74" t="s">
        <v>9</v>
      </c>
      <c r="B10" s="74"/>
      <c r="C10" s="74"/>
      <c r="D10" s="82">
        <f>'Avant de commencer'!F23</f>
        <v>0</v>
      </c>
      <c r="E10" s="82"/>
      <c r="F10" s="32"/>
      <c r="R10" s="27"/>
    </row>
    <row r="11" spans="1:19" x14ac:dyDescent="0.2">
      <c r="A11" s="13"/>
      <c r="B11" s="13"/>
      <c r="C11" s="13"/>
      <c r="D11" s="13"/>
      <c r="E11" s="28"/>
      <c r="F11" s="13"/>
    </row>
    <row r="12" spans="1:19" ht="27.75" customHeight="1" x14ac:dyDescent="0.2">
      <c r="A12" s="77" t="str">
        <f>PROPER(TEXT(PJour,"mmmm aaa"))</f>
        <v>Mars 1904</v>
      </c>
      <c r="B12" s="77"/>
      <c r="C12" s="77"/>
      <c r="D12" s="77"/>
      <c r="E12" s="77"/>
      <c r="F12" s="13"/>
      <c r="I12" s="27"/>
    </row>
    <row r="13" spans="1:19" s="7" customFormat="1" x14ac:dyDescent="0.2">
      <c r="A13" s="84" t="s">
        <v>10</v>
      </c>
      <c r="B13" s="84"/>
      <c r="C13" s="25" t="s">
        <v>11</v>
      </c>
      <c r="D13" s="26" t="s">
        <v>2</v>
      </c>
      <c r="E13" s="24" t="s">
        <v>3</v>
      </c>
      <c r="F13" s="13"/>
    </row>
    <row r="14" spans="1:19" ht="17.25" x14ac:dyDescent="0.2">
      <c r="A14" s="75">
        <f>PJour-WEEKDAY(PJour,3)</f>
        <v>59</v>
      </c>
      <c r="B14" s="79">
        <f>PJour-WEEKDAY(PJour,3)</f>
        <v>59</v>
      </c>
      <c r="C14" s="15">
        <f>PJour-WEEKDAY(PJour,3)</f>
        <v>59</v>
      </c>
      <c r="D14" s="41"/>
      <c r="E14" s="16"/>
      <c r="F14" s="29"/>
      <c r="G14" s="30"/>
    </row>
    <row r="15" spans="1:19" ht="17.25" x14ac:dyDescent="0.2">
      <c r="A15" s="75">
        <f t="shared" ref="A15:C20" si="0">A14+1</f>
        <v>60</v>
      </c>
      <c r="B15" s="79">
        <f t="shared" si="0"/>
        <v>60</v>
      </c>
      <c r="C15" s="15">
        <f>C14+1</f>
        <v>60</v>
      </c>
      <c r="D15" s="41"/>
      <c r="E15" s="16"/>
      <c r="F15" s="29"/>
      <c r="G15" s="30"/>
    </row>
    <row r="16" spans="1:19" ht="17.25" x14ac:dyDescent="0.2">
      <c r="A16" s="75">
        <f t="shared" si="0"/>
        <v>61</v>
      </c>
      <c r="B16" s="79">
        <f t="shared" si="0"/>
        <v>61</v>
      </c>
      <c r="C16" s="15">
        <f t="shared" si="0"/>
        <v>61</v>
      </c>
      <c r="D16" s="41"/>
      <c r="E16" s="16"/>
      <c r="F16" s="29"/>
      <c r="G16" s="30"/>
      <c r="J16" s="27"/>
    </row>
    <row r="17" spans="1:7" ht="17.25" x14ac:dyDescent="0.2">
      <c r="A17" s="75">
        <f t="shared" si="0"/>
        <v>62</v>
      </c>
      <c r="B17" s="79">
        <f t="shared" si="0"/>
        <v>62</v>
      </c>
      <c r="C17" s="15">
        <f t="shared" si="0"/>
        <v>62</v>
      </c>
      <c r="D17" s="41"/>
      <c r="E17" s="16"/>
      <c r="F17" s="29"/>
      <c r="G17" s="30"/>
    </row>
    <row r="18" spans="1:7" ht="17.25" x14ac:dyDescent="0.2">
      <c r="A18" s="75">
        <f t="shared" si="0"/>
        <v>63</v>
      </c>
      <c r="B18" s="79">
        <f t="shared" si="0"/>
        <v>63</v>
      </c>
      <c r="C18" s="15">
        <f t="shared" si="0"/>
        <v>63</v>
      </c>
      <c r="D18" s="41"/>
      <c r="E18" s="16"/>
      <c r="F18" s="29"/>
      <c r="G18" s="30"/>
    </row>
    <row r="19" spans="1:7" ht="17.25" x14ac:dyDescent="0.2">
      <c r="A19" s="80">
        <f t="shared" si="0"/>
        <v>64</v>
      </c>
      <c r="B19" s="81">
        <f t="shared" si="0"/>
        <v>64</v>
      </c>
      <c r="C19" s="17">
        <f t="shared" si="0"/>
        <v>64</v>
      </c>
      <c r="D19" s="41"/>
      <c r="E19" s="16"/>
      <c r="F19" s="29"/>
      <c r="G19" s="30"/>
    </row>
    <row r="20" spans="1:7" ht="17.25" x14ac:dyDescent="0.2">
      <c r="A20" s="80">
        <f t="shared" si="0"/>
        <v>65</v>
      </c>
      <c r="B20" s="81">
        <f t="shared" si="0"/>
        <v>65</v>
      </c>
      <c r="C20" s="17">
        <f>C19+1</f>
        <v>65</v>
      </c>
      <c r="D20" s="41"/>
      <c r="E20" s="16"/>
      <c r="F20" s="29"/>
      <c r="G20" s="30"/>
    </row>
    <row r="21" spans="1:7" ht="17.25" x14ac:dyDescent="0.2">
      <c r="A21" s="85" t="s">
        <v>12</v>
      </c>
      <c r="B21" s="85"/>
      <c r="C21" s="85"/>
      <c r="D21" s="42">
        <f>SUM(D14:D20)</f>
        <v>0</v>
      </c>
      <c r="E21" s="18"/>
      <c r="F21" s="13"/>
    </row>
    <row r="22" spans="1:7" ht="17.25" x14ac:dyDescent="0.2">
      <c r="A22" s="75">
        <f>A20+1</f>
        <v>66</v>
      </c>
      <c r="B22" s="76"/>
      <c r="C22" s="15">
        <f>C20+1</f>
        <v>66</v>
      </c>
      <c r="D22" s="41"/>
      <c r="E22" s="16"/>
      <c r="F22" s="13"/>
    </row>
    <row r="23" spans="1:7" ht="17.25" x14ac:dyDescent="0.2">
      <c r="A23" s="75">
        <f t="shared" ref="A23:A28" si="1">A22+1</f>
        <v>67</v>
      </c>
      <c r="B23" s="76"/>
      <c r="C23" s="15">
        <f t="shared" ref="C23:C28" si="2">C22+1</f>
        <v>67</v>
      </c>
      <c r="D23" s="41"/>
      <c r="E23" s="16"/>
      <c r="F23" s="13"/>
    </row>
    <row r="24" spans="1:7" ht="17.25" x14ac:dyDescent="0.2">
      <c r="A24" s="75">
        <f t="shared" si="1"/>
        <v>68</v>
      </c>
      <c r="B24" s="76"/>
      <c r="C24" s="15">
        <f t="shared" si="2"/>
        <v>68</v>
      </c>
      <c r="D24" s="41"/>
      <c r="E24" s="16"/>
      <c r="F24" s="13"/>
    </row>
    <row r="25" spans="1:7" ht="17.25" x14ac:dyDescent="0.2">
      <c r="A25" s="75">
        <f t="shared" si="1"/>
        <v>69</v>
      </c>
      <c r="B25" s="76"/>
      <c r="C25" s="15">
        <f t="shared" si="2"/>
        <v>69</v>
      </c>
      <c r="D25" s="41"/>
      <c r="E25" s="16"/>
      <c r="F25" s="13"/>
    </row>
    <row r="26" spans="1:7" ht="17.25" x14ac:dyDescent="0.2">
      <c r="A26" s="75">
        <f t="shared" si="1"/>
        <v>70</v>
      </c>
      <c r="B26" s="76"/>
      <c r="C26" s="15">
        <f t="shared" si="2"/>
        <v>70</v>
      </c>
      <c r="D26" s="41"/>
      <c r="E26" s="19"/>
      <c r="F26" s="13"/>
    </row>
    <row r="27" spans="1:7" ht="17.25" x14ac:dyDescent="0.2">
      <c r="A27" s="75">
        <f t="shared" si="1"/>
        <v>71</v>
      </c>
      <c r="B27" s="76"/>
      <c r="C27" s="17">
        <f t="shared" si="2"/>
        <v>71</v>
      </c>
      <c r="D27" s="41"/>
      <c r="E27" s="19"/>
      <c r="F27" s="13"/>
    </row>
    <row r="28" spans="1:7" ht="17.25" x14ac:dyDescent="0.2">
      <c r="A28" s="75">
        <f t="shared" si="1"/>
        <v>72</v>
      </c>
      <c r="B28" s="76"/>
      <c r="C28" s="17">
        <f t="shared" si="2"/>
        <v>72</v>
      </c>
      <c r="D28" s="41"/>
      <c r="E28" s="19"/>
      <c r="F28" s="13"/>
    </row>
    <row r="29" spans="1:7" ht="17.25" x14ac:dyDescent="0.2">
      <c r="A29" s="85" t="s">
        <v>13</v>
      </c>
      <c r="B29" s="85"/>
      <c r="C29" s="85"/>
      <c r="D29" s="42">
        <f>SUM(D22:D28)</f>
        <v>0</v>
      </c>
      <c r="E29" s="20"/>
      <c r="F29" s="13"/>
    </row>
    <row r="30" spans="1:7" ht="17.25" x14ac:dyDescent="0.2">
      <c r="A30" s="75">
        <f>A28+1</f>
        <v>73</v>
      </c>
      <c r="B30" s="76"/>
      <c r="C30" s="15">
        <f>C28+1</f>
        <v>73</v>
      </c>
      <c r="D30" s="41"/>
      <c r="E30" s="19"/>
      <c r="F30" s="13"/>
    </row>
    <row r="31" spans="1:7" ht="17.25" x14ac:dyDescent="0.2">
      <c r="A31" s="75">
        <f t="shared" ref="A31:A36" si="3">A30+1</f>
        <v>74</v>
      </c>
      <c r="B31" s="76"/>
      <c r="C31" s="15">
        <f t="shared" ref="C31:C36" si="4">C30+1</f>
        <v>74</v>
      </c>
      <c r="D31" s="41"/>
      <c r="E31" s="19"/>
      <c r="F31" s="13"/>
    </row>
    <row r="32" spans="1:7" ht="17.25" x14ac:dyDescent="0.2">
      <c r="A32" s="75">
        <f t="shared" si="3"/>
        <v>75</v>
      </c>
      <c r="B32" s="76"/>
      <c r="C32" s="15">
        <f t="shared" si="4"/>
        <v>75</v>
      </c>
      <c r="D32" s="41"/>
      <c r="E32" s="19"/>
      <c r="F32" s="13"/>
    </row>
    <row r="33" spans="1:6" ht="17.25" x14ac:dyDescent="0.2">
      <c r="A33" s="75">
        <f t="shared" si="3"/>
        <v>76</v>
      </c>
      <c r="B33" s="76"/>
      <c r="C33" s="15">
        <f t="shared" si="4"/>
        <v>76</v>
      </c>
      <c r="D33" s="41"/>
      <c r="E33" s="19"/>
      <c r="F33" s="13"/>
    </row>
    <row r="34" spans="1:6" ht="17.25" x14ac:dyDescent="0.2">
      <c r="A34" s="75">
        <f t="shared" si="3"/>
        <v>77</v>
      </c>
      <c r="B34" s="76"/>
      <c r="C34" s="15">
        <f t="shared" si="4"/>
        <v>77</v>
      </c>
      <c r="D34" s="41"/>
      <c r="E34" s="19"/>
      <c r="F34" s="13"/>
    </row>
    <row r="35" spans="1:6" ht="17.25" x14ac:dyDescent="0.2">
      <c r="A35" s="75">
        <f t="shared" si="3"/>
        <v>78</v>
      </c>
      <c r="B35" s="76"/>
      <c r="C35" s="17">
        <f t="shared" si="4"/>
        <v>78</v>
      </c>
      <c r="D35" s="41"/>
      <c r="E35" s="19"/>
      <c r="F35" s="13"/>
    </row>
    <row r="36" spans="1:6" ht="17.25" x14ac:dyDescent="0.2">
      <c r="A36" s="75">
        <f t="shared" si="3"/>
        <v>79</v>
      </c>
      <c r="B36" s="76"/>
      <c r="C36" s="17">
        <f t="shared" si="4"/>
        <v>79</v>
      </c>
      <c r="D36" s="41"/>
      <c r="E36" s="19"/>
      <c r="F36" s="13"/>
    </row>
    <row r="37" spans="1:6" ht="17.25" x14ac:dyDescent="0.2">
      <c r="A37" s="85" t="s">
        <v>14</v>
      </c>
      <c r="B37" s="85"/>
      <c r="C37" s="85"/>
      <c r="D37" s="42">
        <f>SUM(D30:D36)</f>
        <v>0</v>
      </c>
      <c r="E37" s="20"/>
      <c r="F37" s="13"/>
    </row>
    <row r="38" spans="1:6" ht="17.25" x14ac:dyDescent="0.2">
      <c r="A38" s="75">
        <f>A36+1</f>
        <v>80</v>
      </c>
      <c r="B38" s="76"/>
      <c r="C38" s="15">
        <f>C36+1</f>
        <v>80</v>
      </c>
      <c r="D38" s="41"/>
      <c r="E38" s="19"/>
      <c r="F38" s="13"/>
    </row>
    <row r="39" spans="1:6" ht="17.25" x14ac:dyDescent="0.2">
      <c r="A39" s="75">
        <f t="shared" ref="A39:A44" si="5">A38+1</f>
        <v>81</v>
      </c>
      <c r="B39" s="76"/>
      <c r="C39" s="15">
        <f t="shared" ref="C39:C44" si="6">C38+1</f>
        <v>81</v>
      </c>
      <c r="D39" s="41"/>
      <c r="E39" s="19"/>
      <c r="F39" s="13"/>
    </row>
    <row r="40" spans="1:6" ht="17.25" x14ac:dyDescent="0.2">
      <c r="A40" s="75">
        <f t="shared" si="5"/>
        <v>82</v>
      </c>
      <c r="B40" s="76"/>
      <c r="C40" s="15">
        <f t="shared" si="6"/>
        <v>82</v>
      </c>
      <c r="D40" s="41"/>
      <c r="E40" s="19"/>
      <c r="F40" s="13"/>
    </row>
    <row r="41" spans="1:6" ht="17.25" x14ac:dyDescent="0.2">
      <c r="A41" s="75">
        <f t="shared" si="5"/>
        <v>83</v>
      </c>
      <c r="B41" s="76"/>
      <c r="C41" s="15">
        <f t="shared" si="6"/>
        <v>83</v>
      </c>
      <c r="D41" s="41"/>
      <c r="E41" s="19"/>
      <c r="F41" s="13"/>
    </row>
    <row r="42" spans="1:6" ht="17.25" x14ac:dyDescent="0.2">
      <c r="A42" s="75">
        <f t="shared" si="5"/>
        <v>84</v>
      </c>
      <c r="B42" s="76"/>
      <c r="C42" s="15">
        <f t="shared" si="6"/>
        <v>84</v>
      </c>
      <c r="D42" s="41"/>
      <c r="E42" s="19"/>
      <c r="F42" s="13"/>
    </row>
    <row r="43" spans="1:6" ht="17.25" x14ac:dyDescent="0.2">
      <c r="A43" s="75">
        <f t="shared" si="5"/>
        <v>85</v>
      </c>
      <c r="B43" s="76"/>
      <c r="C43" s="17">
        <f t="shared" si="6"/>
        <v>85</v>
      </c>
      <c r="D43" s="41"/>
      <c r="E43" s="19"/>
      <c r="F43" s="13"/>
    </row>
    <row r="44" spans="1:6" ht="17.25" x14ac:dyDescent="0.2">
      <c r="A44" s="75">
        <f t="shared" si="5"/>
        <v>86</v>
      </c>
      <c r="B44" s="76"/>
      <c r="C44" s="17">
        <f t="shared" si="6"/>
        <v>86</v>
      </c>
      <c r="D44" s="41"/>
      <c r="E44" s="19"/>
      <c r="F44" s="13"/>
    </row>
    <row r="45" spans="1:6" ht="17.25" x14ac:dyDescent="0.2">
      <c r="A45" s="85" t="s">
        <v>15</v>
      </c>
      <c r="B45" s="85"/>
      <c r="C45" s="85"/>
      <c r="D45" s="42">
        <f>SUM(D38:D44)</f>
        <v>0</v>
      </c>
      <c r="E45" s="20"/>
      <c r="F45" s="13"/>
    </row>
    <row r="46" spans="1:6" ht="17.25" x14ac:dyDescent="0.2">
      <c r="A46" s="75">
        <f>A44+1</f>
        <v>87</v>
      </c>
      <c r="B46" s="76"/>
      <c r="C46" s="15">
        <f>C44+1</f>
        <v>87</v>
      </c>
      <c r="D46" s="41"/>
      <c r="E46" s="19"/>
      <c r="F46" s="13"/>
    </row>
    <row r="47" spans="1:6" ht="17.25" x14ac:dyDescent="0.2">
      <c r="A47" s="75">
        <f t="shared" ref="A47:A52" si="7">A46+1</f>
        <v>88</v>
      </c>
      <c r="B47" s="76"/>
      <c r="C47" s="15">
        <f t="shared" ref="C47:C52" si="8">C46+1</f>
        <v>88</v>
      </c>
      <c r="D47" s="41"/>
      <c r="E47" s="19"/>
      <c r="F47" s="13"/>
    </row>
    <row r="48" spans="1:6" ht="17.25" x14ac:dyDescent="0.2">
      <c r="A48" s="75">
        <f t="shared" si="7"/>
        <v>89</v>
      </c>
      <c r="B48" s="76"/>
      <c r="C48" s="15">
        <f t="shared" si="8"/>
        <v>89</v>
      </c>
      <c r="D48" s="41"/>
      <c r="E48" s="19"/>
      <c r="F48" s="13"/>
    </row>
    <row r="49" spans="1:6" ht="17.25" x14ac:dyDescent="0.2">
      <c r="A49" s="75">
        <f t="shared" si="7"/>
        <v>90</v>
      </c>
      <c r="B49" s="76"/>
      <c r="C49" s="15">
        <f t="shared" si="8"/>
        <v>90</v>
      </c>
      <c r="D49" s="41"/>
      <c r="E49" s="19"/>
      <c r="F49" s="13"/>
    </row>
    <row r="50" spans="1:6" ht="17.25" x14ac:dyDescent="0.2">
      <c r="A50" s="75">
        <f t="shared" si="7"/>
        <v>91</v>
      </c>
      <c r="B50" s="76"/>
      <c r="C50" s="15">
        <f t="shared" si="8"/>
        <v>91</v>
      </c>
      <c r="D50" s="41"/>
      <c r="E50" s="19"/>
      <c r="F50" s="13"/>
    </row>
    <row r="51" spans="1:6" ht="17.25" x14ac:dyDescent="0.2">
      <c r="A51" s="75">
        <f t="shared" si="7"/>
        <v>92</v>
      </c>
      <c r="B51" s="76"/>
      <c r="C51" s="15">
        <f t="shared" si="8"/>
        <v>92</v>
      </c>
      <c r="D51" s="41"/>
      <c r="E51" s="19"/>
      <c r="F51" s="13"/>
    </row>
    <row r="52" spans="1:6" ht="17.25" x14ac:dyDescent="0.2">
      <c r="A52" s="75">
        <f t="shared" si="7"/>
        <v>93</v>
      </c>
      <c r="B52" s="76"/>
      <c r="C52" s="15">
        <f t="shared" si="8"/>
        <v>93</v>
      </c>
      <c r="D52" s="41"/>
      <c r="E52" s="19"/>
      <c r="F52" s="13"/>
    </row>
    <row r="53" spans="1:6" ht="17.25" x14ac:dyDescent="0.2">
      <c r="A53" s="86" t="s">
        <v>16</v>
      </c>
      <c r="B53" s="87"/>
      <c r="C53" s="88"/>
      <c r="D53" s="42">
        <f>SUM(D46:D52)</f>
        <v>0</v>
      </c>
      <c r="E53" s="20"/>
      <c r="F53" s="13"/>
    </row>
    <row r="54" spans="1:6" ht="17.25" x14ac:dyDescent="0.2">
      <c r="A54" s="75">
        <f>A52+1</f>
        <v>94</v>
      </c>
      <c r="B54" s="76"/>
      <c r="C54" s="15">
        <f>C52+1</f>
        <v>94</v>
      </c>
      <c r="D54" s="41"/>
      <c r="E54" s="19"/>
      <c r="F54" s="13"/>
    </row>
    <row r="55" spans="1:6" ht="17.25" x14ac:dyDescent="0.2">
      <c r="A55" s="75">
        <f t="shared" ref="A55:A60" si="9">A54+1</f>
        <v>95</v>
      </c>
      <c r="B55" s="76"/>
      <c r="C55" s="15">
        <f t="shared" ref="C55:C60" si="10">C54+1</f>
        <v>95</v>
      </c>
      <c r="D55" s="41"/>
      <c r="E55" s="19"/>
      <c r="F55" s="13"/>
    </row>
    <row r="56" spans="1:6" ht="17.25" x14ac:dyDescent="0.2">
      <c r="A56" s="75">
        <f t="shared" si="9"/>
        <v>96</v>
      </c>
      <c r="B56" s="76"/>
      <c r="C56" s="15">
        <f t="shared" si="10"/>
        <v>96</v>
      </c>
      <c r="D56" s="41"/>
      <c r="E56" s="19"/>
      <c r="F56" s="13"/>
    </row>
    <row r="57" spans="1:6" ht="17.25" x14ac:dyDescent="0.2">
      <c r="A57" s="75">
        <f t="shared" si="9"/>
        <v>97</v>
      </c>
      <c r="B57" s="76"/>
      <c r="C57" s="15">
        <f t="shared" si="10"/>
        <v>97</v>
      </c>
      <c r="D57" s="41"/>
      <c r="E57" s="19"/>
      <c r="F57" s="13"/>
    </row>
    <row r="58" spans="1:6" ht="17.25" x14ac:dyDescent="0.2">
      <c r="A58" s="75">
        <f t="shared" si="9"/>
        <v>98</v>
      </c>
      <c r="B58" s="76"/>
      <c r="C58" s="15">
        <f t="shared" si="10"/>
        <v>98</v>
      </c>
      <c r="D58" s="41"/>
      <c r="E58" s="19"/>
      <c r="F58" s="13"/>
    </row>
    <row r="59" spans="1:6" ht="17.25" x14ac:dyDescent="0.2">
      <c r="A59" s="75">
        <f t="shared" si="9"/>
        <v>99</v>
      </c>
      <c r="B59" s="76"/>
      <c r="C59" s="15">
        <f t="shared" si="10"/>
        <v>99</v>
      </c>
      <c r="D59" s="41"/>
      <c r="E59" s="19"/>
      <c r="F59" s="13"/>
    </row>
    <row r="60" spans="1:6" ht="17.25" x14ac:dyDescent="0.2">
      <c r="A60" s="75">
        <f t="shared" si="9"/>
        <v>100</v>
      </c>
      <c r="B60" s="76"/>
      <c r="C60" s="15">
        <f t="shared" si="10"/>
        <v>100</v>
      </c>
      <c r="D60" s="41"/>
      <c r="E60" s="19"/>
      <c r="F60" s="13"/>
    </row>
    <row r="61" spans="1:6" ht="17.25" x14ac:dyDescent="0.2">
      <c r="A61" s="86" t="s">
        <v>32</v>
      </c>
      <c r="B61" s="87"/>
      <c r="C61" s="88"/>
      <c r="D61" s="42">
        <f>SUM(D54:D60)</f>
        <v>0</v>
      </c>
      <c r="E61" s="20"/>
      <c r="F61" s="13"/>
    </row>
    <row r="62" spans="1:6" x14ac:dyDescent="0.2">
      <c r="A62" s="89" t="str">
        <f>CONCATENATE(PROPER(TEXT(PJour,"mmmm aaa"))," : total des heures sur l'opération")</f>
        <v>Mars 1904 : total des heures sur l'opération</v>
      </c>
      <c r="B62" s="90"/>
      <c r="C62" s="91"/>
      <c r="D62" s="43">
        <f>SUM(D61,D53,D45,D37,D29,D21)</f>
        <v>0</v>
      </c>
      <c r="E62" s="14"/>
      <c r="F62" s="13"/>
    </row>
    <row r="63" spans="1:6" x14ac:dyDescent="0.2">
      <c r="F63" s="13"/>
    </row>
    <row r="64" spans="1:6" x14ac:dyDescent="0.2">
      <c r="A64" s="13"/>
    </row>
    <row r="65" spans="1:6" ht="16.5" customHeight="1" x14ac:dyDescent="0.2">
      <c r="A65" s="13"/>
    </row>
    <row r="66" spans="1:6" ht="16.5" customHeight="1" x14ac:dyDescent="0.2">
      <c r="A66" s="13"/>
    </row>
    <row r="67" spans="1:6" ht="16.5" customHeight="1" x14ac:dyDescent="0.2">
      <c r="A67" s="13"/>
    </row>
    <row r="68" spans="1:6" ht="28.5" customHeight="1" x14ac:dyDescent="0.2">
      <c r="A68" s="13"/>
    </row>
    <row r="69" spans="1:6" ht="16.5" customHeight="1" x14ac:dyDescent="0.2">
      <c r="A69" s="13"/>
      <c r="F69" s="9"/>
    </row>
    <row r="70" spans="1:6" ht="33" customHeight="1" x14ac:dyDescent="0.2">
      <c r="A70" s="13"/>
    </row>
    <row r="71" spans="1:6" ht="28.5" customHeight="1" x14ac:dyDescent="0.2">
      <c r="A71" s="13"/>
    </row>
    <row r="72" spans="1:6" ht="28.5" customHeight="1" x14ac:dyDescent="0.2">
      <c r="A72" s="13"/>
    </row>
    <row r="73" spans="1:6" ht="28.5" customHeight="1" x14ac:dyDescent="0.2">
      <c r="A73" s="13"/>
    </row>
    <row r="74" spans="1:6" ht="25.5" customHeight="1" x14ac:dyDescent="0.2">
      <c r="A74" s="13"/>
    </row>
    <row r="75" spans="1:6" ht="16.5" customHeight="1" x14ac:dyDescent="0.2">
      <c r="A75" s="13"/>
    </row>
    <row r="76" spans="1:6" x14ac:dyDescent="0.2">
      <c r="A76" s="13"/>
    </row>
    <row r="77" spans="1:6" ht="30.75" customHeight="1" x14ac:dyDescent="0.2">
      <c r="A77" s="13"/>
    </row>
  </sheetData>
  <sheetProtection formatCells="0" formatColumns="0" formatRows="0"/>
  <mergeCells count="62">
    <mergeCell ref="A62:C62"/>
    <mergeCell ref="A56:B56"/>
    <mergeCell ref="A57:B57"/>
    <mergeCell ref="A58:B58"/>
    <mergeCell ref="A59:B59"/>
    <mergeCell ref="A60:B60"/>
    <mergeCell ref="A61:C61"/>
    <mergeCell ref="A50:B50"/>
    <mergeCell ref="A51:B51"/>
    <mergeCell ref="A52:B52"/>
    <mergeCell ref="A53:C53"/>
    <mergeCell ref="A54:B54"/>
    <mergeCell ref="A55:B55"/>
    <mergeCell ref="A44:B44"/>
    <mergeCell ref="A45:C45"/>
    <mergeCell ref="A46:B46"/>
    <mergeCell ref="A47:B47"/>
    <mergeCell ref="A48:B48"/>
    <mergeCell ref="A49:B49"/>
    <mergeCell ref="A38:B38"/>
    <mergeCell ref="A39:B39"/>
    <mergeCell ref="A40:B40"/>
    <mergeCell ref="A41:B41"/>
    <mergeCell ref="A42:B42"/>
    <mergeCell ref="A43:B43"/>
    <mergeCell ref="A32:B32"/>
    <mergeCell ref="A33:B33"/>
    <mergeCell ref="A34:B34"/>
    <mergeCell ref="A35:B35"/>
    <mergeCell ref="A36:B36"/>
    <mergeCell ref="A37:C37"/>
    <mergeCell ref="A26:B26"/>
    <mergeCell ref="A27:B27"/>
    <mergeCell ref="A28:B28"/>
    <mergeCell ref="A29:C29"/>
    <mergeCell ref="A30:B30"/>
    <mergeCell ref="A31:B31"/>
    <mergeCell ref="A20:B20"/>
    <mergeCell ref="A21:C21"/>
    <mergeCell ref="A22:B22"/>
    <mergeCell ref="A23:B23"/>
    <mergeCell ref="A24:B24"/>
    <mergeCell ref="A25:B25"/>
    <mergeCell ref="A14:B14"/>
    <mergeCell ref="A15:B15"/>
    <mergeCell ref="A16:B16"/>
    <mergeCell ref="A17:B17"/>
    <mergeCell ref="A18:B18"/>
    <mergeCell ref="A19:B19"/>
    <mergeCell ref="A9:C9"/>
    <mergeCell ref="D9:E9"/>
    <mergeCell ref="A10:C10"/>
    <mergeCell ref="D10:E10"/>
    <mergeCell ref="A12:E12"/>
    <mergeCell ref="A13:B13"/>
    <mergeCell ref="C2:F3"/>
    <mergeCell ref="A5:C5"/>
    <mergeCell ref="D5:E5"/>
    <mergeCell ref="A6:C6"/>
    <mergeCell ref="D6:E6"/>
    <mergeCell ref="A8:C8"/>
    <mergeCell ref="D8:E8"/>
  </mergeCells>
  <conditionalFormatting sqref="C14:C20 C22:C28 C30:C36 C38:C44 C46:C52">
    <cfRule type="cellIs" dxfId="161" priority="15" stopIfTrue="1" operator="notBetween">
      <formula>PJour</formula>
      <formula>DJour</formula>
    </cfRule>
    <cfRule type="cellIs" dxfId="160" priority="16" stopIfTrue="1" operator="equal">
      <formula>TODAY()</formula>
    </cfRule>
  </conditionalFormatting>
  <conditionalFormatting sqref="D19">
    <cfRule type="expression" dxfId="159" priority="14" stopIfTrue="1">
      <formula>$E19="Jour de l'An"</formula>
    </cfRule>
  </conditionalFormatting>
  <conditionalFormatting sqref="D20:D21">
    <cfRule type="expression" dxfId="158" priority="13" stopIfTrue="1">
      <formula>$E20="Jour de l'An"</formula>
    </cfRule>
  </conditionalFormatting>
  <conditionalFormatting sqref="D27">
    <cfRule type="expression" dxfId="157" priority="12" stopIfTrue="1">
      <formula>$E27="Jour de l'An"</formula>
    </cfRule>
  </conditionalFormatting>
  <conditionalFormatting sqref="D28:D29">
    <cfRule type="expression" dxfId="156" priority="11" stopIfTrue="1">
      <formula>$E28="Jour de l'An"</formula>
    </cfRule>
  </conditionalFormatting>
  <conditionalFormatting sqref="D35">
    <cfRule type="expression" dxfId="155" priority="10" stopIfTrue="1">
      <formula>$E35="Jour de l'An"</formula>
    </cfRule>
  </conditionalFormatting>
  <conditionalFormatting sqref="D36">
    <cfRule type="expression" dxfId="154" priority="9" stopIfTrue="1">
      <formula>$E36="Jour de l'An"</formula>
    </cfRule>
  </conditionalFormatting>
  <conditionalFormatting sqref="D43">
    <cfRule type="expression" dxfId="153" priority="8" stopIfTrue="1">
      <formula>$E43="Jour de l'An"</formula>
    </cfRule>
  </conditionalFormatting>
  <conditionalFormatting sqref="D44">
    <cfRule type="expression" dxfId="152" priority="7" stopIfTrue="1">
      <formula>$E44="Jour de l'An"</formula>
    </cfRule>
  </conditionalFormatting>
  <conditionalFormatting sqref="D53 D45 D37">
    <cfRule type="expression" dxfId="151" priority="6" stopIfTrue="1">
      <formula>$E37="Jour de l'An"</formula>
    </cfRule>
  </conditionalFormatting>
  <conditionalFormatting sqref="D5:E6 D8:E10">
    <cfRule type="cellIs" dxfId="150" priority="5" stopIfTrue="1" operator="equal">
      <formula>0</formula>
    </cfRule>
  </conditionalFormatting>
  <conditionalFormatting sqref="C54:C60">
    <cfRule type="cellIs" dxfId="149" priority="2" stopIfTrue="1" operator="notBetween">
      <formula>PJour</formula>
      <formula>DJour</formula>
    </cfRule>
    <cfRule type="cellIs" dxfId="148" priority="3" stopIfTrue="1" operator="equal">
      <formula>TODAY()</formula>
    </cfRule>
  </conditionalFormatting>
  <conditionalFormatting sqref="D61">
    <cfRule type="expression" dxfId="147" priority="1" stopIfTrue="1">
      <formula>$E61="Jour de l'An"</formula>
    </cfRule>
  </conditionalFormatting>
  <pageMargins left="0.78749999999999998" right="0.78749999999999998" top="0.78749999999999998" bottom="0.78749999999999998" header="0.51180555555555562" footer="0.51180555555555562"/>
  <pageSetup paperSize="9" scale="58" firstPageNumber="0" orientation="portrait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7"/>
  <dimension ref="A1:T77"/>
  <sheetViews>
    <sheetView showGridLines="0" showRowColHeaders="0" topLeftCell="A32" zoomScale="75" zoomScaleNormal="75" workbookViewId="0">
      <selection activeCell="D63" sqref="D63"/>
    </sheetView>
  </sheetViews>
  <sheetFormatPr baseColWidth="10" defaultRowHeight="15" x14ac:dyDescent="0.2"/>
  <cols>
    <col min="1" max="1" width="14.140625" style="1" customWidth="1"/>
    <col min="2" max="2" width="23.85546875" style="1" customWidth="1"/>
    <col min="3" max="3" width="16.85546875" style="1" bestFit="1" customWidth="1"/>
    <col min="4" max="4" width="16.85546875" style="1" customWidth="1"/>
    <col min="5" max="5" width="68.85546875" style="1" customWidth="1"/>
    <col min="6" max="6" width="13" style="1" customWidth="1"/>
    <col min="7" max="7" width="11.5703125" style="1" hidden="1" customWidth="1"/>
    <col min="8" max="9" width="12.7109375" style="1" hidden="1" customWidth="1"/>
    <col min="10" max="10" width="11.5703125" style="1" hidden="1" customWidth="1"/>
    <col min="11" max="11" width="12" style="1" hidden="1" customWidth="1"/>
    <col min="12" max="14" width="11.5703125" style="1" hidden="1" customWidth="1"/>
    <col min="15" max="17" width="11.42578125" style="1" hidden="1" customWidth="1"/>
    <col min="18" max="18" width="13.42578125" style="1" hidden="1" customWidth="1"/>
    <col min="19" max="19" width="14" style="1" hidden="1" customWidth="1"/>
    <col min="20" max="20" width="15.42578125" style="1" hidden="1" customWidth="1"/>
    <col min="21" max="16384" width="11.42578125" style="1"/>
  </cols>
  <sheetData>
    <row r="1" spans="1:19" x14ac:dyDescent="0.2">
      <c r="A1" s="13"/>
      <c r="B1" s="13"/>
      <c r="C1" s="13"/>
      <c r="D1" s="13"/>
      <c r="E1" s="13"/>
      <c r="F1" s="13"/>
    </row>
    <row r="2" spans="1:19" ht="35.25" customHeight="1" x14ac:dyDescent="0.2">
      <c r="A2" s="21"/>
      <c r="B2" s="21"/>
      <c r="C2" s="78" t="s">
        <v>4</v>
      </c>
      <c r="D2" s="78"/>
      <c r="E2" s="78"/>
      <c r="F2" s="78"/>
    </row>
    <row r="3" spans="1:19" ht="30.75" customHeight="1" x14ac:dyDescent="0.2">
      <c r="A3" s="22"/>
      <c r="B3" s="22"/>
      <c r="C3" s="78"/>
      <c r="D3" s="78"/>
      <c r="E3" s="78"/>
      <c r="F3" s="78"/>
    </row>
    <row r="4" spans="1:19" ht="18.75" customHeight="1" thickBot="1" x14ac:dyDescent="0.25">
      <c r="A4" s="10"/>
      <c r="B4" s="10"/>
      <c r="C4" s="10"/>
      <c r="D4" s="10"/>
      <c r="E4" s="10"/>
      <c r="F4" s="10"/>
    </row>
    <row r="5" spans="1:19" ht="16.5" x14ac:dyDescent="0.3">
      <c r="A5" s="74" t="s">
        <v>5</v>
      </c>
      <c r="B5" s="74"/>
      <c r="C5" s="74"/>
      <c r="D5" s="83">
        <f>'Avant de commencer'!F19</f>
        <v>0</v>
      </c>
      <c r="E5" s="83"/>
      <c r="F5" s="32"/>
      <c r="G5" s="40" t="s">
        <v>45</v>
      </c>
      <c r="H5" s="40" t="str">
        <f>IF(PJour=91,"M4",A12)</f>
        <v>M4</v>
      </c>
      <c r="R5" s="2" t="s">
        <v>0</v>
      </c>
      <c r="S5" s="3" t="s">
        <v>1</v>
      </c>
    </row>
    <row r="6" spans="1:19" ht="18.75" thickBot="1" x14ac:dyDescent="0.35">
      <c r="A6" s="74" t="s">
        <v>6</v>
      </c>
      <c r="B6" s="74"/>
      <c r="C6" s="74"/>
      <c r="D6" s="82">
        <f>'Avant de commencer'!F20</f>
        <v>0</v>
      </c>
      <c r="E6" s="82"/>
      <c r="F6" s="32"/>
      <c r="Q6" s="4"/>
      <c r="R6" s="5">
        <f>DATE(YEAR('Avant de commencer'!F17),MONTH('Avant de commencer'!F17)+3,1)</f>
        <v>91</v>
      </c>
      <c r="S6" s="6">
        <f>DATE(YEAR('Avant de commencer'!F17),MONTH('Avant de commencer'!F17)+4,1)-1</f>
        <v>120</v>
      </c>
    </row>
    <row r="7" spans="1:19" ht="16.5" x14ac:dyDescent="0.3">
      <c r="A7" s="38"/>
      <c r="B7" s="38"/>
      <c r="C7" s="38"/>
      <c r="D7" s="12"/>
      <c r="F7" s="31"/>
      <c r="R7" s="1">
        <f>PJour</f>
        <v>91</v>
      </c>
    </row>
    <row r="8" spans="1:19" ht="16.5" x14ac:dyDescent="0.3">
      <c r="A8" s="74" t="s">
        <v>7</v>
      </c>
      <c r="B8" s="74"/>
      <c r="C8" s="74"/>
      <c r="D8" s="83">
        <f>'Avant de commencer'!F21</f>
        <v>0</v>
      </c>
      <c r="E8" s="83"/>
      <c r="F8" s="32"/>
    </row>
    <row r="9" spans="1:19" ht="16.5" x14ac:dyDescent="0.3">
      <c r="A9" s="74" t="s">
        <v>8</v>
      </c>
      <c r="B9" s="74"/>
      <c r="C9" s="74"/>
      <c r="D9" s="82">
        <f>'Avant de commencer'!F22</f>
        <v>0</v>
      </c>
      <c r="E9" s="82"/>
      <c r="F9" s="31"/>
    </row>
    <row r="10" spans="1:19" ht="16.5" x14ac:dyDescent="0.3">
      <c r="A10" s="74" t="s">
        <v>9</v>
      </c>
      <c r="B10" s="74"/>
      <c r="C10" s="74"/>
      <c r="D10" s="82">
        <f>'Avant de commencer'!F23</f>
        <v>0</v>
      </c>
      <c r="E10" s="82"/>
      <c r="F10" s="32"/>
      <c r="R10" s="27"/>
    </row>
    <row r="11" spans="1:19" x14ac:dyDescent="0.2">
      <c r="A11" s="13"/>
      <c r="B11" s="13"/>
      <c r="C11" s="13"/>
      <c r="D11" s="13"/>
      <c r="E11" s="28"/>
      <c r="F11" s="13"/>
    </row>
    <row r="12" spans="1:19" ht="27.75" customHeight="1" x14ac:dyDescent="0.2">
      <c r="A12" s="77" t="str">
        <f>PROPER(TEXT(PJour,"mmmm aaa"))</f>
        <v>Avril 1904</v>
      </c>
      <c r="B12" s="77"/>
      <c r="C12" s="77"/>
      <c r="D12" s="77"/>
      <c r="E12" s="77"/>
      <c r="F12" s="13"/>
      <c r="I12" s="27"/>
    </row>
    <row r="13" spans="1:19" s="7" customFormat="1" x14ac:dyDescent="0.2">
      <c r="A13" s="84" t="s">
        <v>10</v>
      </c>
      <c r="B13" s="84"/>
      <c r="C13" s="25" t="s">
        <v>11</v>
      </c>
      <c r="D13" s="26" t="s">
        <v>2</v>
      </c>
      <c r="E13" s="24" t="s">
        <v>3</v>
      </c>
      <c r="F13" s="13"/>
    </row>
    <row r="14" spans="1:19" ht="17.25" x14ac:dyDescent="0.2">
      <c r="A14" s="75">
        <f>PJour-WEEKDAY(PJour,3)</f>
        <v>87</v>
      </c>
      <c r="B14" s="79">
        <f>PJour-WEEKDAY(PJour,3)</f>
        <v>87</v>
      </c>
      <c r="C14" s="15">
        <f>PJour-WEEKDAY(PJour,3)</f>
        <v>87</v>
      </c>
      <c r="D14" s="41"/>
      <c r="E14" s="16"/>
      <c r="F14" s="29"/>
      <c r="G14" s="30"/>
    </row>
    <row r="15" spans="1:19" ht="17.25" x14ac:dyDescent="0.2">
      <c r="A15" s="75">
        <f t="shared" ref="A15:C20" si="0">A14+1</f>
        <v>88</v>
      </c>
      <c r="B15" s="79">
        <f t="shared" si="0"/>
        <v>88</v>
      </c>
      <c r="C15" s="15">
        <f>C14+1</f>
        <v>88</v>
      </c>
      <c r="D15" s="41"/>
      <c r="E15" s="16"/>
      <c r="F15" s="29"/>
      <c r="G15" s="30"/>
    </row>
    <row r="16" spans="1:19" ht="17.25" x14ac:dyDescent="0.2">
      <c r="A16" s="75">
        <f t="shared" si="0"/>
        <v>89</v>
      </c>
      <c r="B16" s="79">
        <f t="shared" si="0"/>
        <v>89</v>
      </c>
      <c r="C16" s="15">
        <f t="shared" si="0"/>
        <v>89</v>
      </c>
      <c r="D16" s="41"/>
      <c r="E16" s="16"/>
      <c r="F16" s="29"/>
      <c r="G16" s="30"/>
      <c r="J16" s="27"/>
    </row>
    <row r="17" spans="1:7" ht="17.25" x14ac:dyDescent="0.2">
      <c r="A17" s="75">
        <f t="shared" si="0"/>
        <v>90</v>
      </c>
      <c r="B17" s="79">
        <f t="shared" si="0"/>
        <v>90</v>
      </c>
      <c r="C17" s="15">
        <f t="shared" si="0"/>
        <v>90</v>
      </c>
      <c r="D17" s="41"/>
      <c r="E17" s="16"/>
      <c r="F17" s="29"/>
      <c r="G17" s="30"/>
    </row>
    <row r="18" spans="1:7" ht="17.25" x14ac:dyDescent="0.2">
      <c r="A18" s="75">
        <f t="shared" si="0"/>
        <v>91</v>
      </c>
      <c r="B18" s="79">
        <f t="shared" si="0"/>
        <v>91</v>
      </c>
      <c r="C18" s="15">
        <f t="shared" si="0"/>
        <v>91</v>
      </c>
      <c r="D18" s="41"/>
      <c r="E18" s="16"/>
      <c r="F18" s="29"/>
      <c r="G18" s="30"/>
    </row>
    <row r="19" spans="1:7" ht="17.25" x14ac:dyDescent="0.2">
      <c r="A19" s="80">
        <f t="shared" si="0"/>
        <v>92</v>
      </c>
      <c r="B19" s="81">
        <f t="shared" si="0"/>
        <v>92</v>
      </c>
      <c r="C19" s="17">
        <f t="shared" si="0"/>
        <v>92</v>
      </c>
      <c r="D19" s="41"/>
      <c r="E19" s="16"/>
      <c r="F19" s="29"/>
      <c r="G19" s="30"/>
    </row>
    <row r="20" spans="1:7" ht="17.25" x14ac:dyDescent="0.2">
      <c r="A20" s="80">
        <f t="shared" si="0"/>
        <v>93</v>
      </c>
      <c r="B20" s="81">
        <f t="shared" si="0"/>
        <v>93</v>
      </c>
      <c r="C20" s="17">
        <f>C19+1</f>
        <v>93</v>
      </c>
      <c r="D20" s="41"/>
      <c r="E20" s="16"/>
      <c r="F20" s="29"/>
      <c r="G20" s="30"/>
    </row>
    <row r="21" spans="1:7" ht="17.25" x14ac:dyDescent="0.2">
      <c r="A21" s="85" t="s">
        <v>12</v>
      </c>
      <c r="B21" s="85"/>
      <c r="C21" s="85"/>
      <c r="D21" s="42">
        <f>SUM(D14:D20)</f>
        <v>0</v>
      </c>
      <c r="E21" s="18"/>
      <c r="F21" s="13"/>
    </row>
    <row r="22" spans="1:7" ht="17.25" x14ac:dyDescent="0.2">
      <c r="A22" s="75">
        <f>A20+1</f>
        <v>94</v>
      </c>
      <c r="B22" s="76"/>
      <c r="C22" s="15">
        <f>C20+1</f>
        <v>94</v>
      </c>
      <c r="D22" s="41"/>
      <c r="E22" s="16"/>
      <c r="F22" s="13"/>
    </row>
    <row r="23" spans="1:7" ht="17.25" x14ac:dyDescent="0.2">
      <c r="A23" s="75">
        <f t="shared" ref="A23:A28" si="1">A22+1</f>
        <v>95</v>
      </c>
      <c r="B23" s="76"/>
      <c r="C23" s="15">
        <f t="shared" ref="C23:C28" si="2">C22+1</f>
        <v>95</v>
      </c>
      <c r="D23" s="41"/>
      <c r="E23" s="16"/>
      <c r="F23" s="13"/>
    </row>
    <row r="24" spans="1:7" ht="17.25" x14ac:dyDescent="0.2">
      <c r="A24" s="75">
        <f t="shared" si="1"/>
        <v>96</v>
      </c>
      <c r="B24" s="76"/>
      <c r="C24" s="15">
        <f t="shared" si="2"/>
        <v>96</v>
      </c>
      <c r="D24" s="41"/>
      <c r="E24" s="16"/>
      <c r="F24" s="13"/>
    </row>
    <row r="25" spans="1:7" ht="17.25" x14ac:dyDescent="0.2">
      <c r="A25" s="75">
        <f t="shared" si="1"/>
        <v>97</v>
      </c>
      <c r="B25" s="76"/>
      <c r="C25" s="15">
        <f t="shared" si="2"/>
        <v>97</v>
      </c>
      <c r="D25" s="41"/>
      <c r="E25" s="16"/>
      <c r="F25" s="13"/>
    </row>
    <row r="26" spans="1:7" ht="17.25" x14ac:dyDescent="0.2">
      <c r="A26" s="75">
        <f t="shared" si="1"/>
        <v>98</v>
      </c>
      <c r="B26" s="76"/>
      <c r="C26" s="15">
        <f t="shared" si="2"/>
        <v>98</v>
      </c>
      <c r="D26" s="41"/>
      <c r="E26" s="19"/>
      <c r="F26" s="13"/>
    </row>
    <row r="27" spans="1:7" ht="17.25" x14ac:dyDescent="0.2">
      <c r="A27" s="75">
        <f t="shared" si="1"/>
        <v>99</v>
      </c>
      <c r="B27" s="76"/>
      <c r="C27" s="17">
        <f t="shared" si="2"/>
        <v>99</v>
      </c>
      <c r="D27" s="41"/>
      <c r="E27" s="19"/>
      <c r="F27" s="13"/>
    </row>
    <row r="28" spans="1:7" ht="17.25" x14ac:dyDescent="0.2">
      <c r="A28" s="75">
        <f t="shared" si="1"/>
        <v>100</v>
      </c>
      <c r="B28" s="76"/>
      <c r="C28" s="17">
        <f t="shared" si="2"/>
        <v>100</v>
      </c>
      <c r="D28" s="41"/>
      <c r="E28" s="19"/>
      <c r="F28" s="13"/>
    </row>
    <row r="29" spans="1:7" ht="17.25" x14ac:dyDescent="0.2">
      <c r="A29" s="85" t="s">
        <v>13</v>
      </c>
      <c r="B29" s="85"/>
      <c r="C29" s="85"/>
      <c r="D29" s="42">
        <f>SUM(D22:D28)</f>
        <v>0</v>
      </c>
      <c r="E29" s="20"/>
      <c r="F29" s="13"/>
    </row>
    <row r="30" spans="1:7" ht="17.25" x14ac:dyDescent="0.2">
      <c r="A30" s="75">
        <f>A28+1</f>
        <v>101</v>
      </c>
      <c r="B30" s="76"/>
      <c r="C30" s="15">
        <f>C28+1</f>
        <v>101</v>
      </c>
      <c r="D30" s="41"/>
      <c r="E30" s="19"/>
      <c r="F30" s="13"/>
    </row>
    <row r="31" spans="1:7" ht="17.25" x14ac:dyDescent="0.2">
      <c r="A31" s="75">
        <f t="shared" ref="A31:A36" si="3">A30+1</f>
        <v>102</v>
      </c>
      <c r="B31" s="76"/>
      <c r="C31" s="15">
        <f t="shared" ref="C31:C36" si="4">C30+1</f>
        <v>102</v>
      </c>
      <c r="D31" s="41"/>
      <c r="E31" s="19"/>
      <c r="F31" s="13"/>
    </row>
    <row r="32" spans="1:7" ht="17.25" x14ac:dyDescent="0.2">
      <c r="A32" s="75">
        <f t="shared" si="3"/>
        <v>103</v>
      </c>
      <c r="B32" s="76"/>
      <c r="C32" s="15">
        <f t="shared" si="4"/>
        <v>103</v>
      </c>
      <c r="D32" s="41"/>
      <c r="E32" s="19"/>
      <c r="F32" s="13"/>
    </row>
    <row r="33" spans="1:6" ht="17.25" x14ac:dyDescent="0.2">
      <c r="A33" s="75">
        <f t="shared" si="3"/>
        <v>104</v>
      </c>
      <c r="B33" s="76"/>
      <c r="C33" s="15">
        <f t="shared" si="4"/>
        <v>104</v>
      </c>
      <c r="D33" s="41"/>
      <c r="E33" s="19"/>
      <c r="F33" s="13"/>
    </row>
    <row r="34" spans="1:6" ht="17.25" x14ac:dyDescent="0.2">
      <c r="A34" s="75">
        <f t="shared" si="3"/>
        <v>105</v>
      </c>
      <c r="B34" s="76"/>
      <c r="C34" s="15">
        <f t="shared" si="4"/>
        <v>105</v>
      </c>
      <c r="D34" s="41"/>
      <c r="E34" s="19"/>
      <c r="F34" s="13"/>
    </row>
    <row r="35" spans="1:6" ht="17.25" x14ac:dyDescent="0.2">
      <c r="A35" s="75">
        <f t="shared" si="3"/>
        <v>106</v>
      </c>
      <c r="B35" s="76"/>
      <c r="C35" s="17">
        <f t="shared" si="4"/>
        <v>106</v>
      </c>
      <c r="D35" s="41"/>
      <c r="E35" s="19"/>
      <c r="F35" s="13"/>
    </row>
    <row r="36" spans="1:6" ht="17.25" x14ac:dyDescent="0.2">
      <c r="A36" s="75">
        <f t="shared" si="3"/>
        <v>107</v>
      </c>
      <c r="B36" s="76"/>
      <c r="C36" s="17">
        <f t="shared" si="4"/>
        <v>107</v>
      </c>
      <c r="D36" s="41"/>
      <c r="E36" s="19"/>
      <c r="F36" s="13"/>
    </row>
    <row r="37" spans="1:6" ht="17.25" x14ac:dyDescent="0.2">
      <c r="A37" s="85" t="s">
        <v>14</v>
      </c>
      <c r="B37" s="85"/>
      <c r="C37" s="85"/>
      <c r="D37" s="42">
        <f>SUM(D30:D36)</f>
        <v>0</v>
      </c>
      <c r="E37" s="20"/>
      <c r="F37" s="13"/>
    </row>
    <row r="38" spans="1:6" ht="17.25" x14ac:dyDescent="0.2">
      <c r="A38" s="75">
        <f>A36+1</f>
        <v>108</v>
      </c>
      <c r="B38" s="76"/>
      <c r="C38" s="15">
        <f>C36+1</f>
        <v>108</v>
      </c>
      <c r="D38" s="41"/>
      <c r="E38" s="19"/>
      <c r="F38" s="13"/>
    </row>
    <row r="39" spans="1:6" ht="17.25" x14ac:dyDescent="0.2">
      <c r="A39" s="75">
        <f t="shared" ref="A39:A44" si="5">A38+1</f>
        <v>109</v>
      </c>
      <c r="B39" s="76"/>
      <c r="C39" s="15">
        <f t="shared" ref="C39:C44" si="6">C38+1</f>
        <v>109</v>
      </c>
      <c r="D39" s="41"/>
      <c r="E39" s="19"/>
      <c r="F39" s="13"/>
    </row>
    <row r="40" spans="1:6" ht="17.25" x14ac:dyDescent="0.2">
      <c r="A40" s="75">
        <f t="shared" si="5"/>
        <v>110</v>
      </c>
      <c r="B40" s="76"/>
      <c r="C40" s="15">
        <f t="shared" si="6"/>
        <v>110</v>
      </c>
      <c r="D40" s="41"/>
      <c r="E40" s="19"/>
      <c r="F40" s="13"/>
    </row>
    <row r="41" spans="1:6" ht="17.25" x14ac:dyDescent="0.2">
      <c r="A41" s="75">
        <f t="shared" si="5"/>
        <v>111</v>
      </c>
      <c r="B41" s="76"/>
      <c r="C41" s="15">
        <f t="shared" si="6"/>
        <v>111</v>
      </c>
      <c r="D41" s="41"/>
      <c r="E41" s="19"/>
      <c r="F41" s="13"/>
    </row>
    <row r="42" spans="1:6" ht="17.25" x14ac:dyDescent="0.2">
      <c r="A42" s="75">
        <f t="shared" si="5"/>
        <v>112</v>
      </c>
      <c r="B42" s="76"/>
      <c r="C42" s="15">
        <f t="shared" si="6"/>
        <v>112</v>
      </c>
      <c r="D42" s="41"/>
      <c r="E42" s="19"/>
      <c r="F42" s="13"/>
    </row>
    <row r="43" spans="1:6" ht="17.25" x14ac:dyDescent="0.2">
      <c r="A43" s="75">
        <f t="shared" si="5"/>
        <v>113</v>
      </c>
      <c r="B43" s="76"/>
      <c r="C43" s="17">
        <f t="shared" si="6"/>
        <v>113</v>
      </c>
      <c r="D43" s="41"/>
      <c r="E43" s="19"/>
      <c r="F43" s="13"/>
    </row>
    <row r="44" spans="1:6" ht="17.25" x14ac:dyDescent="0.2">
      <c r="A44" s="75">
        <f t="shared" si="5"/>
        <v>114</v>
      </c>
      <c r="B44" s="76"/>
      <c r="C44" s="17">
        <f t="shared" si="6"/>
        <v>114</v>
      </c>
      <c r="D44" s="41"/>
      <c r="E44" s="19"/>
      <c r="F44" s="13"/>
    </row>
    <row r="45" spans="1:6" ht="17.25" x14ac:dyDescent="0.2">
      <c r="A45" s="85" t="s">
        <v>15</v>
      </c>
      <c r="B45" s="85"/>
      <c r="C45" s="85"/>
      <c r="D45" s="42">
        <f>SUM(D38:D44)</f>
        <v>0</v>
      </c>
      <c r="E45" s="20"/>
      <c r="F45" s="13"/>
    </row>
    <row r="46" spans="1:6" ht="17.25" x14ac:dyDescent="0.2">
      <c r="A46" s="75">
        <f>A44+1</f>
        <v>115</v>
      </c>
      <c r="B46" s="76"/>
      <c r="C46" s="15">
        <f>C44+1</f>
        <v>115</v>
      </c>
      <c r="D46" s="41"/>
      <c r="E46" s="19"/>
      <c r="F46" s="13"/>
    </row>
    <row r="47" spans="1:6" ht="17.25" x14ac:dyDescent="0.2">
      <c r="A47" s="75">
        <f t="shared" ref="A47:A52" si="7">A46+1</f>
        <v>116</v>
      </c>
      <c r="B47" s="76"/>
      <c r="C47" s="15">
        <f t="shared" ref="C47:C52" si="8">C46+1</f>
        <v>116</v>
      </c>
      <c r="D47" s="41"/>
      <c r="E47" s="19"/>
      <c r="F47" s="13"/>
    </row>
    <row r="48" spans="1:6" ht="17.25" x14ac:dyDescent="0.2">
      <c r="A48" s="75">
        <f t="shared" si="7"/>
        <v>117</v>
      </c>
      <c r="B48" s="76"/>
      <c r="C48" s="15">
        <f t="shared" si="8"/>
        <v>117</v>
      </c>
      <c r="D48" s="41"/>
      <c r="E48" s="19"/>
      <c r="F48" s="13"/>
    </row>
    <row r="49" spans="1:6" ht="17.25" x14ac:dyDescent="0.2">
      <c r="A49" s="75">
        <f t="shared" si="7"/>
        <v>118</v>
      </c>
      <c r="B49" s="76"/>
      <c r="C49" s="15">
        <f t="shared" si="8"/>
        <v>118</v>
      </c>
      <c r="D49" s="41"/>
      <c r="E49" s="19"/>
      <c r="F49" s="13"/>
    </row>
    <row r="50" spans="1:6" ht="17.25" x14ac:dyDescent="0.2">
      <c r="A50" s="75">
        <f t="shared" si="7"/>
        <v>119</v>
      </c>
      <c r="B50" s="76"/>
      <c r="C50" s="15">
        <f t="shared" si="8"/>
        <v>119</v>
      </c>
      <c r="D50" s="41"/>
      <c r="E50" s="19"/>
      <c r="F50" s="13"/>
    </row>
    <row r="51" spans="1:6" ht="17.25" x14ac:dyDescent="0.2">
      <c r="A51" s="75">
        <f t="shared" si="7"/>
        <v>120</v>
      </c>
      <c r="B51" s="76"/>
      <c r="C51" s="15">
        <f t="shared" si="8"/>
        <v>120</v>
      </c>
      <c r="D51" s="41"/>
      <c r="E51" s="19"/>
      <c r="F51" s="13"/>
    </row>
    <row r="52" spans="1:6" ht="17.25" x14ac:dyDescent="0.2">
      <c r="A52" s="75">
        <f t="shared" si="7"/>
        <v>121</v>
      </c>
      <c r="B52" s="76"/>
      <c r="C52" s="15">
        <f t="shared" si="8"/>
        <v>121</v>
      </c>
      <c r="D52" s="41"/>
      <c r="E52" s="19"/>
      <c r="F52" s="13"/>
    </row>
    <row r="53" spans="1:6" ht="17.25" x14ac:dyDescent="0.2">
      <c r="A53" s="86" t="s">
        <v>16</v>
      </c>
      <c r="B53" s="87"/>
      <c r="C53" s="88"/>
      <c r="D53" s="42">
        <f>SUM(D46:D52)</f>
        <v>0</v>
      </c>
      <c r="E53" s="20"/>
      <c r="F53" s="13"/>
    </row>
    <row r="54" spans="1:6" ht="17.25" x14ac:dyDescent="0.2">
      <c r="A54" s="75">
        <f>A52+1</f>
        <v>122</v>
      </c>
      <c r="B54" s="76"/>
      <c r="C54" s="15">
        <f>C52+1</f>
        <v>122</v>
      </c>
      <c r="D54" s="41"/>
      <c r="E54" s="19"/>
      <c r="F54" s="13"/>
    </row>
    <row r="55" spans="1:6" ht="17.25" x14ac:dyDescent="0.2">
      <c r="A55" s="75">
        <f t="shared" ref="A55:A60" si="9">A54+1</f>
        <v>123</v>
      </c>
      <c r="B55" s="76"/>
      <c r="C55" s="15">
        <f t="shared" ref="C55:C60" si="10">C54+1</f>
        <v>123</v>
      </c>
      <c r="D55" s="41"/>
      <c r="E55" s="19"/>
      <c r="F55" s="13"/>
    </row>
    <row r="56" spans="1:6" ht="17.25" x14ac:dyDescent="0.2">
      <c r="A56" s="75">
        <f t="shared" si="9"/>
        <v>124</v>
      </c>
      <c r="B56" s="76"/>
      <c r="C56" s="15">
        <f t="shared" si="10"/>
        <v>124</v>
      </c>
      <c r="D56" s="41"/>
      <c r="E56" s="19"/>
      <c r="F56" s="13"/>
    </row>
    <row r="57" spans="1:6" ht="17.25" x14ac:dyDescent="0.2">
      <c r="A57" s="75">
        <f t="shared" si="9"/>
        <v>125</v>
      </c>
      <c r="B57" s="76"/>
      <c r="C57" s="15">
        <f t="shared" si="10"/>
        <v>125</v>
      </c>
      <c r="D57" s="41"/>
      <c r="E57" s="19"/>
      <c r="F57" s="13"/>
    </row>
    <row r="58" spans="1:6" ht="17.25" x14ac:dyDescent="0.2">
      <c r="A58" s="75">
        <f t="shared" si="9"/>
        <v>126</v>
      </c>
      <c r="B58" s="76"/>
      <c r="C58" s="15">
        <f t="shared" si="10"/>
        <v>126</v>
      </c>
      <c r="D58" s="41"/>
      <c r="E58" s="19"/>
      <c r="F58" s="13"/>
    </row>
    <row r="59" spans="1:6" ht="17.25" x14ac:dyDescent="0.2">
      <c r="A59" s="75">
        <f t="shared" si="9"/>
        <v>127</v>
      </c>
      <c r="B59" s="76"/>
      <c r="C59" s="15">
        <f t="shared" si="10"/>
        <v>127</v>
      </c>
      <c r="D59" s="41"/>
      <c r="E59" s="19"/>
      <c r="F59" s="13"/>
    </row>
    <row r="60" spans="1:6" ht="17.25" x14ac:dyDescent="0.2">
      <c r="A60" s="75">
        <f t="shared" si="9"/>
        <v>128</v>
      </c>
      <c r="B60" s="76"/>
      <c r="C60" s="15">
        <f t="shared" si="10"/>
        <v>128</v>
      </c>
      <c r="D60" s="41"/>
      <c r="E60" s="19"/>
      <c r="F60" s="13"/>
    </row>
    <row r="61" spans="1:6" ht="17.25" x14ac:dyDescent="0.2">
      <c r="A61" s="86" t="s">
        <v>32</v>
      </c>
      <c r="B61" s="87"/>
      <c r="C61" s="88"/>
      <c r="D61" s="42">
        <f>SUM(D54:D60)</f>
        <v>0</v>
      </c>
      <c r="E61" s="20"/>
      <c r="F61" s="13"/>
    </row>
    <row r="62" spans="1:6" x14ac:dyDescent="0.2">
      <c r="A62" s="89" t="str">
        <f>CONCATENATE(PROPER(TEXT(PJour,"mmmm aaa"))," : total des heures sur l'opération")</f>
        <v>Avril 1904 : total des heures sur l'opération</v>
      </c>
      <c r="B62" s="90"/>
      <c r="C62" s="91"/>
      <c r="D62" s="43">
        <f>SUM(D61,D53,D45,D37,D29,D21)</f>
        <v>0</v>
      </c>
      <c r="E62" s="14"/>
      <c r="F62" s="13"/>
    </row>
    <row r="63" spans="1:6" x14ac:dyDescent="0.2">
      <c r="F63" s="13"/>
    </row>
    <row r="64" spans="1:6" x14ac:dyDescent="0.2">
      <c r="A64" s="13"/>
    </row>
    <row r="65" spans="1:6" ht="16.5" customHeight="1" x14ac:dyDescent="0.2">
      <c r="A65" s="13"/>
    </row>
    <row r="66" spans="1:6" ht="16.5" customHeight="1" x14ac:dyDescent="0.2">
      <c r="A66" s="13"/>
    </row>
    <row r="67" spans="1:6" ht="16.5" customHeight="1" x14ac:dyDescent="0.2">
      <c r="A67" s="13"/>
    </row>
    <row r="68" spans="1:6" ht="28.5" customHeight="1" x14ac:dyDescent="0.2">
      <c r="A68" s="13"/>
    </row>
    <row r="69" spans="1:6" ht="16.5" customHeight="1" x14ac:dyDescent="0.2">
      <c r="A69" s="13"/>
      <c r="F69" s="9"/>
    </row>
    <row r="70" spans="1:6" ht="33" customHeight="1" x14ac:dyDescent="0.2">
      <c r="A70" s="13"/>
    </row>
    <row r="71" spans="1:6" ht="28.5" customHeight="1" x14ac:dyDescent="0.2">
      <c r="A71" s="13"/>
    </row>
    <row r="72" spans="1:6" ht="28.5" customHeight="1" x14ac:dyDescent="0.2">
      <c r="A72" s="13"/>
    </row>
    <row r="73" spans="1:6" ht="28.5" customHeight="1" x14ac:dyDescent="0.2">
      <c r="A73" s="13"/>
    </row>
    <row r="74" spans="1:6" ht="25.5" customHeight="1" x14ac:dyDescent="0.2">
      <c r="A74" s="13"/>
    </row>
    <row r="75" spans="1:6" ht="16.5" customHeight="1" x14ac:dyDescent="0.2">
      <c r="A75" s="13"/>
    </row>
    <row r="76" spans="1:6" x14ac:dyDescent="0.2">
      <c r="A76" s="13"/>
    </row>
    <row r="77" spans="1:6" ht="30.75" customHeight="1" x14ac:dyDescent="0.2">
      <c r="A77" s="13"/>
    </row>
  </sheetData>
  <sheetProtection formatCells="0" formatColumns="0" formatRows="0"/>
  <mergeCells count="62">
    <mergeCell ref="A62:C62"/>
    <mergeCell ref="A56:B56"/>
    <mergeCell ref="A57:B57"/>
    <mergeCell ref="A58:B58"/>
    <mergeCell ref="A59:B59"/>
    <mergeCell ref="A60:B60"/>
    <mergeCell ref="A61:C61"/>
    <mergeCell ref="A50:B50"/>
    <mergeCell ref="A51:B51"/>
    <mergeCell ref="A52:B52"/>
    <mergeCell ref="A53:C53"/>
    <mergeCell ref="A54:B54"/>
    <mergeCell ref="A55:B55"/>
    <mergeCell ref="A44:B44"/>
    <mergeCell ref="A45:C45"/>
    <mergeCell ref="A46:B46"/>
    <mergeCell ref="A47:B47"/>
    <mergeCell ref="A48:B48"/>
    <mergeCell ref="A49:B49"/>
    <mergeCell ref="A38:B38"/>
    <mergeCell ref="A39:B39"/>
    <mergeCell ref="A40:B40"/>
    <mergeCell ref="A41:B41"/>
    <mergeCell ref="A42:B42"/>
    <mergeCell ref="A43:B43"/>
    <mergeCell ref="A32:B32"/>
    <mergeCell ref="A33:B33"/>
    <mergeCell ref="A34:B34"/>
    <mergeCell ref="A35:B35"/>
    <mergeCell ref="A36:B36"/>
    <mergeCell ref="A37:C37"/>
    <mergeCell ref="A26:B26"/>
    <mergeCell ref="A27:B27"/>
    <mergeCell ref="A28:B28"/>
    <mergeCell ref="A29:C29"/>
    <mergeCell ref="A30:B30"/>
    <mergeCell ref="A31:B31"/>
    <mergeCell ref="A20:B20"/>
    <mergeCell ref="A21:C21"/>
    <mergeCell ref="A22:B22"/>
    <mergeCell ref="A23:B23"/>
    <mergeCell ref="A24:B24"/>
    <mergeCell ref="A25:B25"/>
    <mergeCell ref="A14:B14"/>
    <mergeCell ref="A15:B15"/>
    <mergeCell ref="A16:B16"/>
    <mergeCell ref="A17:B17"/>
    <mergeCell ref="A18:B18"/>
    <mergeCell ref="A19:B19"/>
    <mergeCell ref="A9:C9"/>
    <mergeCell ref="D9:E9"/>
    <mergeCell ref="A10:C10"/>
    <mergeCell ref="D10:E10"/>
    <mergeCell ref="A12:E12"/>
    <mergeCell ref="A13:B13"/>
    <mergeCell ref="C2:F3"/>
    <mergeCell ref="A5:C5"/>
    <mergeCell ref="D5:E5"/>
    <mergeCell ref="A6:C6"/>
    <mergeCell ref="D6:E6"/>
    <mergeCell ref="A8:C8"/>
    <mergeCell ref="D8:E8"/>
  </mergeCells>
  <conditionalFormatting sqref="C14:C20 C22:C28 C30:C36 C38:C44 C46:C52">
    <cfRule type="cellIs" dxfId="146" priority="15" stopIfTrue="1" operator="notBetween">
      <formula>PJour</formula>
      <formula>DJour</formula>
    </cfRule>
    <cfRule type="cellIs" dxfId="145" priority="16" stopIfTrue="1" operator="equal">
      <formula>TODAY()</formula>
    </cfRule>
  </conditionalFormatting>
  <conditionalFormatting sqref="D19">
    <cfRule type="expression" dxfId="144" priority="14" stopIfTrue="1">
      <formula>$E19="Jour de l'An"</formula>
    </cfRule>
  </conditionalFormatting>
  <conditionalFormatting sqref="D20:D21">
    <cfRule type="expression" dxfId="143" priority="13" stopIfTrue="1">
      <formula>$E20="Jour de l'An"</formula>
    </cfRule>
  </conditionalFormatting>
  <conditionalFormatting sqref="D27">
    <cfRule type="expression" dxfId="142" priority="12" stopIfTrue="1">
      <formula>$E27="Jour de l'An"</formula>
    </cfRule>
  </conditionalFormatting>
  <conditionalFormatting sqref="D28:D29">
    <cfRule type="expression" dxfId="141" priority="11" stopIfTrue="1">
      <formula>$E28="Jour de l'An"</formula>
    </cfRule>
  </conditionalFormatting>
  <conditionalFormatting sqref="D35">
    <cfRule type="expression" dxfId="140" priority="10" stopIfTrue="1">
      <formula>$E35="Jour de l'An"</formula>
    </cfRule>
  </conditionalFormatting>
  <conditionalFormatting sqref="D36">
    <cfRule type="expression" dxfId="139" priority="9" stopIfTrue="1">
      <formula>$E36="Jour de l'An"</formula>
    </cfRule>
  </conditionalFormatting>
  <conditionalFormatting sqref="D43">
    <cfRule type="expression" dxfId="138" priority="8" stopIfTrue="1">
      <formula>$E43="Jour de l'An"</formula>
    </cfRule>
  </conditionalFormatting>
  <conditionalFormatting sqref="D44">
    <cfRule type="expression" dxfId="137" priority="7" stopIfTrue="1">
      <formula>$E44="Jour de l'An"</formula>
    </cfRule>
  </conditionalFormatting>
  <conditionalFormatting sqref="D53 D45 D37">
    <cfRule type="expression" dxfId="136" priority="6" stopIfTrue="1">
      <formula>$E37="Jour de l'An"</formula>
    </cfRule>
  </conditionalFormatting>
  <conditionalFormatting sqref="D5:E6 D8:E10">
    <cfRule type="cellIs" dxfId="135" priority="5" stopIfTrue="1" operator="equal">
      <formula>0</formula>
    </cfRule>
  </conditionalFormatting>
  <conditionalFormatting sqref="C54:C60">
    <cfRule type="cellIs" dxfId="134" priority="2" stopIfTrue="1" operator="notBetween">
      <formula>PJour</formula>
      <formula>DJour</formula>
    </cfRule>
    <cfRule type="cellIs" dxfId="133" priority="3" stopIfTrue="1" operator="equal">
      <formula>TODAY()</formula>
    </cfRule>
  </conditionalFormatting>
  <conditionalFormatting sqref="D61">
    <cfRule type="expression" dxfId="132" priority="1" stopIfTrue="1">
      <formula>$E61="Jour de l'An"</formula>
    </cfRule>
  </conditionalFormatting>
  <pageMargins left="0.78749999999999998" right="0.78749999999999998" top="0.78749999999999998" bottom="0.78749999999999998" header="0.51180555555555562" footer="0.51180555555555562"/>
  <pageSetup paperSize="9" scale="58" firstPageNumber="0" orientation="portrait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8"/>
  <dimension ref="A1:T77"/>
  <sheetViews>
    <sheetView showGridLines="0" showRowColHeaders="0" topLeftCell="A31" zoomScale="75" zoomScaleNormal="75" workbookViewId="0">
      <selection activeCell="D63" sqref="D63"/>
    </sheetView>
  </sheetViews>
  <sheetFormatPr baseColWidth="10" defaultRowHeight="15" x14ac:dyDescent="0.2"/>
  <cols>
    <col min="1" max="1" width="14.140625" style="1" customWidth="1"/>
    <col min="2" max="2" width="23.85546875" style="1" customWidth="1"/>
    <col min="3" max="3" width="16.85546875" style="1" bestFit="1" customWidth="1"/>
    <col min="4" max="4" width="16.85546875" style="1" customWidth="1"/>
    <col min="5" max="5" width="68.85546875" style="1" customWidth="1"/>
    <col min="6" max="6" width="13" style="1" customWidth="1"/>
    <col min="7" max="7" width="11.5703125" style="1" hidden="1" customWidth="1"/>
    <col min="8" max="9" width="12.7109375" style="1" hidden="1" customWidth="1"/>
    <col min="10" max="10" width="11.5703125" style="1" hidden="1" customWidth="1"/>
    <col min="11" max="11" width="12" style="1" hidden="1" customWidth="1"/>
    <col min="12" max="14" width="11.5703125" style="1" hidden="1" customWidth="1"/>
    <col min="15" max="17" width="11.42578125" style="1" hidden="1" customWidth="1"/>
    <col min="18" max="18" width="13.42578125" style="1" hidden="1" customWidth="1"/>
    <col min="19" max="19" width="14" style="1" hidden="1" customWidth="1"/>
    <col min="20" max="20" width="15.42578125" style="1" hidden="1" customWidth="1"/>
    <col min="21" max="16384" width="11.42578125" style="1"/>
  </cols>
  <sheetData>
    <row r="1" spans="1:19" x14ac:dyDescent="0.2">
      <c r="A1" s="13"/>
      <c r="B1" s="13"/>
      <c r="C1" s="13"/>
      <c r="D1" s="13"/>
      <c r="E1" s="13"/>
      <c r="F1" s="13"/>
    </row>
    <row r="2" spans="1:19" ht="35.25" customHeight="1" x14ac:dyDescent="0.2">
      <c r="A2" s="21"/>
      <c r="B2" s="21"/>
      <c r="C2" s="78" t="s">
        <v>4</v>
      </c>
      <c r="D2" s="78"/>
      <c r="E2" s="78"/>
      <c r="F2" s="78"/>
    </row>
    <row r="3" spans="1:19" ht="30.75" customHeight="1" x14ac:dyDescent="0.2">
      <c r="A3" s="22"/>
      <c r="B3" s="22"/>
      <c r="C3" s="78"/>
      <c r="D3" s="78"/>
      <c r="E3" s="78"/>
      <c r="F3" s="78"/>
    </row>
    <row r="4" spans="1:19" ht="18.75" customHeight="1" thickBot="1" x14ac:dyDescent="0.25">
      <c r="A4" s="10"/>
      <c r="B4" s="10"/>
      <c r="C4" s="10"/>
      <c r="D4" s="10"/>
      <c r="E4" s="10"/>
      <c r="F4" s="10"/>
    </row>
    <row r="5" spans="1:19" ht="16.5" x14ac:dyDescent="0.3">
      <c r="A5" s="74" t="s">
        <v>5</v>
      </c>
      <c r="B5" s="74"/>
      <c r="C5" s="74"/>
      <c r="D5" s="83">
        <f>'Avant de commencer'!F19</f>
        <v>0</v>
      </c>
      <c r="E5" s="83"/>
      <c r="F5" s="32"/>
      <c r="G5" s="40" t="s">
        <v>44</v>
      </c>
      <c r="H5" s="40" t="str">
        <f>IF(PJour=121,"M5",A12)</f>
        <v>M5</v>
      </c>
      <c r="R5" s="2" t="s">
        <v>0</v>
      </c>
      <c r="S5" s="3" t="s">
        <v>1</v>
      </c>
    </row>
    <row r="6" spans="1:19" ht="18.75" thickBot="1" x14ac:dyDescent="0.35">
      <c r="A6" s="74" t="s">
        <v>6</v>
      </c>
      <c r="B6" s="74"/>
      <c r="C6" s="74"/>
      <c r="D6" s="82">
        <f>'Avant de commencer'!F20</f>
        <v>0</v>
      </c>
      <c r="E6" s="82"/>
      <c r="F6" s="32"/>
      <c r="Q6" s="4"/>
      <c r="R6" s="5">
        <f>DATE(YEAR('Avant de commencer'!F17),MONTH('Avant de commencer'!F17)+4,1)</f>
        <v>121</v>
      </c>
      <c r="S6" s="6">
        <f>DATE(YEAR('Avant de commencer'!F17),MONTH('Avant de commencer'!F17)+5,1)-1</f>
        <v>151</v>
      </c>
    </row>
    <row r="7" spans="1:19" ht="16.5" x14ac:dyDescent="0.3">
      <c r="A7" s="38"/>
      <c r="B7" s="38"/>
      <c r="C7" s="38"/>
      <c r="D7" s="12"/>
      <c r="F7" s="31"/>
      <c r="R7" s="1">
        <f>PJour</f>
        <v>121</v>
      </c>
    </row>
    <row r="8" spans="1:19" ht="16.5" x14ac:dyDescent="0.3">
      <c r="A8" s="74" t="s">
        <v>7</v>
      </c>
      <c r="B8" s="74"/>
      <c r="C8" s="74"/>
      <c r="D8" s="83">
        <f>'Avant de commencer'!F21</f>
        <v>0</v>
      </c>
      <c r="E8" s="83"/>
      <c r="F8" s="32"/>
    </row>
    <row r="9" spans="1:19" ht="16.5" x14ac:dyDescent="0.3">
      <c r="A9" s="74" t="s">
        <v>8</v>
      </c>
      <c r="B9" s="74"/>
      <c r="C9" s="74"/>
      <c r="D9" s="82">
        <f>'Avant de commencer'!F22</f>
        <v>0</v>
      </c>
      <c r="E9" s="82"/>
      <c r="F9" s="31"/>
    </row>
    <row r="10" spans="1:19" ht="16.5" x14ac:dyDescent="0.3">
      <c r="A10" s="74" t="s">
        <v>9</v>
      </c>
      <c r="B10" s="74"/>
      <c r="C10" s="74"/>
      <c r="D10" s="82">
        <f>'Avant de commencer'!F23</f>
        <v>0</v>
      </c>
      <c r="E10" s="82"/>
      <c r="F10" s="32"/>
      <c r="R10" s="27"/>
    </row>
    <row r="11" spans="1:19" x14ac:dyDescent="0.2">
      <c r="A11" s="13"/>
      <c r="B11" s="13"/>
      <c r="C11" s="13"/>
      <c r="D11" s="13"/>
      <c r="E11" s="28"/>
      <c r="F11" s="13"/>
    </row>
    <row r="12" spans="1:19" ht="27.75" customHeight="1" x14ac:dyDescent="0.2">
      <c r="A12" s="77" t="str">
        <f>PROPER(TEXT(PJour,"mmmm aaa"))</f>
        <v>Mai 1904</v>
      </c>
      <c r="B12" s="77"/>
      <c r="C12" s="77"/>
      <c r="D12" s="77"/>
      <c r="E12" s="77"/>
      <c r="F12" s="13"/>
      <c r="I12" s="27"/>
    </row>
    <row r="13" spans="1:19" s="7" customFormat="1" x14ac:dyDescent="0.2">
      <c r="A13" s="84" t="s">
        <v>10</v>
      </c>
      <c r="B13" s="84"/>
      <c r="C13" s="25" t="s">
        <v>11</v>
      </c>
      <c r="D13" s="26" t="s">
        <v>2</v>
      </c>
      <c r="E13" s="24" t="s">
        <v>3</v>
      </c>
      <c r="F13" s="13"/>
    </row>
    <row r="14" spans="1:19" ht="17.25" x14ac:dyDescent="0.2">
      <c r="A14" s="75">
        <f>PJour-WEEKDAY(PJour,3)</f>
        <v>115</v>
      </c>
      <c r="B14" s="79">
        <f>PJour-WEEKDAY(PJour,3)</f>
        <v>115</v>
      </c>
      <c r="C14" s="15">
        <f>PJour-WEEKDAY(PJour,3)</f>
        <v>115</v>
      </c>
      <c r="D14" s="41"/>
      <c r="E14" s="16"/>
      <c r="F14" s="29"/>
      <c r="G14" s="30"/>
    </row>
    <row r="15" spans="1:19" ht="17.25" x14ac:dyDescent="0.2">
      <c r="A15" s="75">
        <f t="shared" ref="A15:C20" si="0">A14+1</f>
        <v>116</v>
      </c>
      <c r="B15" s="79">
        <f t="shared" si="0"/>
        <v>116</v>
      </c>
      <c r="C15" s="15">
        <f>C14+1</f>
        <v>116</v>
      </c>
      <c r="D15" s="41"/>
      <c r="E15" s="16"/>
      <c r="F15" s="29"/>
      <c r="G15" s="30"/>
    </row>
    <row r="16" spans="1:19" ht="17.25" x14ac:dyDescent="0.2">
      <c r="A16" s="75">
        <f t="shared" si="0"/>
        <v>117</v>
      </c>
      <c r="B16" s="79">
        <f t="shared" si="0"/>
        <v>117</v>
      </c>
      <c r="C16" s="15">
        <f t="shared" si="0"/>
        <v>117</v>
      </c>
      <c r="D16" s="41"/>
      <c r="E16" s="16"/>
      <c r="F16" s="29"/>
      <c r="G16" s="30"/>
      <c r="J16" s="27"/>
    </row>
    <row r="17" spans="1:7" ht="17.25" x14ac:dyDescent="0.2">
      <c r="A17" s="75">
        <f t="shared" si="0"/>
        <v>118</v>
      </c>
      <c r="B17" s="79">
        <f t="shared" si="0"/>
        <v>118</v>
      </c>
      <c r="C17" s="15">
        <f t="shared" si="0"/>
        <v>118</v>
      </c>
      <c r="D17" s="41"/>
      <c r="E17" s="16"/>
      <c r="F17" s="29"/>
      <c r="G17" s="30"/>
    </row>
    <row r="18" spans="1:7" ht="17.25" x14ac:dyDescent="0.2">
      <c r="A18" s="75">
        <f t="shared" si="0"/>
        <v>119</v>
      </c>
      <c r="B18" s="79">
        <f t="shared" si="0"/>
        <v>119</v>
      </c>
      <c r="C18" s="15">
        <f t="shared" si="0"/>
        <v>119</v>
      </c>
      <c r="D18" s="41"/>
      <c r="E18" s="16"/>
      <c r="F18" s="29"/>
      <c r="G18" s="30"/>
    </row>
    <row r="19" spans="1:7" ht="17.25" x14ac:dyDescent="0.2">
      <c r="A19" s="80">
        <f t="shared" si="0"/>
        <v>120</v>
      </c>
      <c r="B19" s="81">
        <f t="shared" si="0"/>
        <v>120</v>
      </c>
      <c r="C19" s="17">
        <f t="shared" si="0"/>
        <v>120</v>
      </c>
      <c r="D19" s="41"/>
      <c r="E19" s="16"/>
      <c r="F19" s="29"/>
      <c r="G19" s="30"/>
    </row>
    <row r="20" spans="1:7" ht="17.25" x14ac:dyDescent="0.2">
      <c r="A20" s="80">
        <f t="shared" si="0"/>
        <v>121</v>
      </c>
      <c r="B20" s="81">
        <f t="shared" si="0"/>
        <v>121</v>
      </c>
      <c r="C20" s="17">
        <f>C19+1</f>
        <v>121</v>
      </c>
      <c r="D20" s="41"/>
      <c r="E20" s="16"/>
      <c r="F20" s="29"/>
      <c r="G20" s="30"/>
    </row>
    <row r="21" spans="1:7" ht="17.25" x14ac:dyDescent="0.2">
      <c r="A21" s="85" t="s">
        <v>12</v>
      </c>
      <c r="B21" s="85"/>
      <c r="C21" s="85"/>
      <c r="D21" s="42">
        <f>SUM(D14:D20)</f>
        <v>0</v>
      </c>
      <c r="E21" s="18"/>
      <c r="F21" s="13"/>
    </row>
    <row r="22" spans="1:7" ht="17.25" x14ac:dyDescent="0.2">
      <c r="A22" s="75">
        <f>A20+1</f>
        <v>122</v>
      </c>
      <c r="B22" s="76"/>
      <c r="C22" s="15">
        <f>C20+1</f>
        <v>122</v>
      </c>
      <c r="D22" s="41"/>
      <c r="E22" s="16"/>
      <c r="F22" s="13"/>
    </row>
    <row r="23" spans="1:7" ht="17.25" x14ac:dyDescent="0.2">
      <c r="A23" s="75">
        <f t="shared" ref="A23:A28" si="1">A22+1</f>
        <v>123</v>
      </c>
      <c r="B23" s="76"/>
      <c r="C23" s="15">
        <f t="shared" ref="C23:C28" si="2">C22+1</f>
        <v>123</v>
      </c>
      <c r="D23" s="41"/>
      <c r="E23" s="16"/>
      <c r="F23" s="13"/>
    </row>
    <row r="24" spans="1:7" ht="17.25" x14ac:dyDescent="0.2">
      <c r="A24" s="75">
        <f t="shared" si="1"/>
        <v>124</v>
      </c>
      <c r="B24" s="76"/>
      <c r="C24" s="15">
        <f t="shared" si="2"/>
        <v>124</v>
      </c>
      <c r="D24" s="41"/>
      <c r="E24" s="16"/>
      <c r="F24" s="13"/>
    </row>
    <row r="25" spans="1:7" ht="17.25" x14ac:dyDescent="0.2">
      <c r="A25" s="75">
        <f t="shared" si="1"/>
        <v>125</v>
      </c>
      <c r="B25" s="76"/>
      <c r="C25" s="15">
        <f t="shared" si="2"/>
        <v>125</v>
      </c>
      <c r="D25" s="41"/>
      <c r="E25" s="16"/>
      <c r="F25" s="13"/>
    </row>
    <row r="26" spans="1:7" ht="17.25" x14ac:dyDescent="0.2">
      <c r="A26" s="75">
        <f t="shared" si="1"/>
        <v>126</v>
      </c>
      <c r="B26" s="76"/>
      <c r="C26" s="15">
        <f t="shared" si="2"/>
        <v>126</v>
      </c>
      <c r="D26" s="41"/>
      <c r="E26" s="19"/>
      <c r="F26" s="13"/>
    </row>
    <row r="27" spans="1:7" ht="17.25" x14ac:dyDescent="0.2">
      <c r="A27" s="75">
        <f t="shared" si="1"/>
        <v>127</v>
      </c>
      <c r="B27" s="76"/>
      <c r="C27" s="17">
        <f t="shared" si="2"/>
        <v>127</v>
      </c>
      <c r="D27" s="41"/>
      <c r="E27" s="19"/>
      <c r="F27" s="13"/>
    </row>
    <row r="28" spans="1:7" ht="17.25" x14ac:dyDescent="0.2">
      <c r="A28" s="75">
        <f t="shared" si="1"/>
        <v>128</v>
      </c>
      <c r="B28" s="76"/>
      <c r="C28" s="17">
        <f t="shared" si="2"/>
        <v>128</v>
      </c>
      <c r="D28" s="41"/>
      <c r="E28" s="19"/>
      <c r="F28" s="13"/>
    </row>
    <row r="29" spans="1:7" ht="17.25" x14ac:dyDescent="0.2">
      <c r="A29" s="85" t="s">
        <v>13</v>
      </c>
      <c r="B29" s="85"/>
      <c r="C29" s="85"/>
      <c r="D29" s="42">
        <f>SUM(D22:D28)</f>
        <v>0</v>
      </c>
      <c r="E29" s="20"/>
      <c r="F29" s="13"/>
    </row>
    <row r="30" spans="1:7" ht="17.25" x14ac:dyDescent="0.2">
      <c r="A30" s="75">
        <f>A28+1</f>
        <v>129</v>
      </c>
      <c r="B30" s="76"/>
      <c r="C30" s="15">
        <f>C28+1</f>
        <v>129</v>
      </c>
      <c r="D30" s="41"/>
      <c r="E30" s="19"/>
      <c r="F30" s="13"/>
    </row>
    <row r="31" spans="1:7" ht="17.25" x14ac:dyDescent="0.2">
      <c r="A31" s="75">
        <f t="shared" ref="A31:A36" si="3">A30+1</f>
        <v>130</v>
      </c>
      <c r="B31" s="76"/>
      <c r="C31" s="15">
        <f t="shared" ref="C31:C36" si="4">C30+1</f>
        <v>130</v>
      </c>
      <c r="D31" s="41"/>
      <c r="E31" s="19"/>
      <c r="F31" s="13"/>
    </row>
    <row r="32" spans="1:7" ht="17.25" x14ac:dyDescent="0.2">
      <c r="A32" s="75">
        <f t="shared" si="3"/>
        <v>131</v>
      </c>
      <c r="B32" s="76"/>
      <c r="C32" s="15">
        <f t="shared" si="4"/>
        <v>131</v>
      </c>
      <c r="D32" s="41"/>
      <c r="E32" s="19"/>
      <c r="F32" s="13"/>
    </row>
    <row r="33" spans="1:6" ht="17.25" x14ac:dyDescent="0.2">
      <c r="A33" s="75">
        <f t="shared" si="3"/>
        <v>132</v>
      </c>
      <c r="B33" s="76"/>
      <c r="C33" s="15">
        <f t="shared" si="4"/>
        <v>132</v>
      </c>
      <c r="D33" s="41"/>
      <c r="E33" s="19"/>
      <c r="F33" s="13"/>
    </row>
    <row r="34" spans="1:6" ht="17.25" x14ac:dyDescent="0.2">
      <c r="A34" s="75">
        <f t="shared" si="3"/>
        <v>133</v>
      </c>
      <c r="B34" s="76"/>
      <c r="C34" s="15">
        <f t="shared" si="4"/>
        <v>133</v>
      </c>
      <c r="D34" s="41"/>
      <c r="E34" s="19"/>
      <c r="F34" s="13"/>
    </row>
    <row r="35" spans="1:6" ht="17.25" x14ac:dyDescent="0.2">
      <c r="A35" s="75">
        <f t="shared" si="3"/>
        <v>134</v>
      </c>
      <c r="B35" s="76"/>
      <c r="C35" s="17">
        <f t="shared" si="4"/>
        <v>134</v>
      </c>
      <c r="D35" s="41"/>
      <c r="E35" s="19"/>
      <c r="F35" s="13"/>
    </row>
    <row r="36" spans="1:6" ht="17.25" x14ac:dyDescent="0.2">
      <c r="A36" s="75">
        <f t="shared" si="3"/>
        <v>135</v>
      </c>
      <c r="B36" s="76"/>
      <c r="C36" s="17">
        <f t="shared" si="4"/>
        <v>135</v>
      </c>
      <c r="D36" s="41"/>
      <c r="E36" s="19"/>
      <c r="F36" s="13"/>
    </row>
    <row r="37" spans="1:6" ht="17.25" x14ac:dyDescent="0.2">
      <c r="A37" s="85" t="s">
        <v>14</v>
      </c>
      <c r="B37" s="85"/>
      <c r="C37" s="85"/>
      <c r="D37" s="42">
        <f>SUM(D30:D36)</f>
        <v>0</v>
      </c>
      <c r="E37" s="20"/>
      <c r="F37" s="13"/>
    </row>
    <row r="38" spans="1:6" ht="17.25" x14ac:dyDescent="0.2">
      <c r="A38" s="75">
        <f>A36+1</f>
        <v>136</v>
      </c>
      <c r="B38" s="76"/>
      <c r="C38" s="15">
        <f>C36+1</f>
        <v>136</v>
      </c>
      <c r="D38" s="41"/>
      <c r="E38" s="19"/>
      <c r="F38" s="13"/>
    </row>
    <row r="39" spans="1:6" ht="17.25" x14ac:dyDescent="0.2">
      <c r="A39" s="75">
        <f t="shared" ref="A39:A44" si="5">A38+1</f>
        <v>137</v>
      </c>
      <c r="B39" s="76"/>
      <c r="C39" s="15">
        <f t="shared" ref="C39:C44" si="6">C38+1</f>
        <v>137</v>
      </c>
      <c r="D39" s="41"/>
      <c r="E39" s="19"/>
      <c r="F39" s="13"/>
    </row>
    <row r="40" spans="1:6" ht="17.25" x14ac:dyDescent="0.2">
      <c r="A40" s="75">
        <f t="shared" si="5"/>
        <v>138</v>
      </c>
      <c r="B40" s="76"/>
      <c r="C40" s="15">
        <f t="shared" si="6"/>
        <v>138</v>
      </c>
      <c r="D40" s="41"/>
      <c r="E40" s="19"/>
      <c r="F40" s="13"/>
    </row>
    <row r="41" spans="1:6" ht="17.25" x14ac:dyDescent="0.2">
      <c r="A41" s="75">
        <f t="shared" si="5"/>
        <v>139</v>
      </c>
      <c r="B41" s="76"/>
      <c r="C41" s="15">
        <f t="shared" si="6"/>
        <v>139</v>
      </c>
      <c r="D41" s="41"/>
      <c r="E41" s="19"/>
      <c r="F41" s="13"/>
    </row>
    <row r="42" spans="1:6" ht="17.25" x14ac:dyDescent="0.2">
      <c r="A42" s="75">
        <f t="shared" si="5"/>
        <v>140</v>
      </c>
      <c r="B42" s="76"/>
      <c r="C42" s="15">
        <f t="shared" si="6"/>
        <v>140</v>
      </c>
      <c r="D42" s="41"/>
      <c r="E42" s="19"/>
      <c r="F42" s="13"/>
    </row>
    <row r="43" spans="1:6" ht="17.25" x14ac:dyDescent="0.2">
      <c r="A43" s="75">
        <f t="shared" si="5"/>
        <v>141</v>
      </c>
      <c r="B43" s="76"/>
      <c r="C43" s="17">
        <f t="shared" si="6"/>
        <v>141</v>
      </c>
      <c r="D43" s="41"/>
      <c r="E43" s="19"/>
      <c r="F43" s="13"/>
    </row>
    <row r="44" spans="1:6" ht="17.25" x14ac:dyDescent="0.2">
      <c r="A44" s="75">
        <f t="shared" si="5"/>
        <v>142</v>
      </c>
      <c r="B44" s="76"/>
      <c r="C44" s="17">
        <f t="shared" si="6"/>
        <v>142</v>
      </c>
      <c r="D44" s="41"/>
      <c r="E44" s="19"/>
      <c r="F44" s="13"/>
    </row>
    <row r="45" spans="1:6" ht="17.25" x14ac:dyDescent="0.2">
      <c r="A45" s="85" t="s">
        <v>15</v>
      </c>
      <c r="B45" s="85"/>
      <c r="C45" s="85"/>
      <c r="D45" s="42">
        <f>SUM(D38:D44)</f>
        <v>0</v>
      </c>
      <c r="E45" s="20"/>
      <c r="F45" s="13"/>
    </row>
    <row r="46" spans="1:6" ht="17.25" x14ac:dyDescent="0.2">
      <c r="A46" s="75">
        <f>A44+1</f>
        <v>143</v>
      </c>
      <c r="B46" s="76"/>
      <c r="C46" s="15">
        <f>C44+1</f>
        <v>143</v>
      </c>
      <c r="D46" s="41"/>
      <c r="E46" s="19"/>
      <c r="F46" s="13"/>
    </row>
    <row r="47" spans="1:6" ht="17.25" x14ac:dyDescent="0.2">
      <c r="A47" s="75">
        <f t="shared" ref="A47:A52" si="7">A46+1</f>
        <v>144</v>
      </c>
      <c r="B47" s="76"/>
      <c r="C47" s="15">
        <f t="shared" ref="C47:C52" si="8">C46+1</f>
        <v>144</v>
      </c>
      <c r="D47" s="41"/>
      <c r="E47" s="19"/>
      <c r="F47" s="13"/>
    </row>
    <row r="48" spans="1:6" ht="17.25" x14ac:dyDescent="0.2">
      <c r="A48" s="75">
        <f t="shared" si="7"/>
        <v>145</v>
      </c>
      <c r="B48" s="76"/>
      <c r="C48" s="15">
        <f t="shared" si="8"/>
        <v>145</v>
      </c>
      <c r="D48" s="41"/>
      <c r="E48" s="19"/>
      <c r="F48" s="13"/>
    </row>
    <row r="49" spans="1:6" ht="17.25" x14ac:dyDescent="0.2">
      <c r="A49" s="75">
        <f t="shared" si="7"/>
        <v>146</v>
      </c>
      <c r="B49" s="76"/>
      <c r="C49" s="15">
        <f t="shared" si="8"/>
        <v>146</v>
      </c>
      <c r="D49" s="41"/>
      <c r="E49" s="19"/>
      <c r="F49" s="13"/>
    </row>
    <row r="50" spans="1:6" ht="17.25" x14ac:dyDescent="0.2">
      <c r="A50" s="75">
        <f t="shared" si="7"/>
        <v>147</v>
      </c>
      <c r="B50" s="76"/>
      <c r="C50" s="15">
        <f t="shared" si="8"/>
        <v>147</v>
      </c>
      <c r="D50" s="41"/>
      <c r="E50" s="19"/>
      <c r="F50" s="13"/>
    </row>
    <row r="51" spans="1:6" ht="17.25" x14ac:dyDescent="0.2">
      <c r="A51" s="75">
        <f t="shared" si="7"/>
        <v>148</v>
      </c>
      <c r="B51" s="76"/>
      <c r="C51" s="15">
        <f t="shared" si="8"/>
        <v>148</v>
      </c>
      <c r="D51" s="41"/>
      <c r="E51" s="19"/>
      <c r="F51" s="13"/>
    </row>
    <row r="52" spans="1:6" ht="17.25" x14ac:dyDescent="0.2">
      <c r="A52" s="75">
        <f t="shared" si="7"/>
        <v>149</v>
      </c>
      <c r="B52" s="76"/>
      <c r="C52" s="15">
        <f t="shared" si="8"/>
        <v>149</v>
      </c>
      <c r="D52" s="41"/>
      <c r="E52" s="19"/>
      <c r="F52" s="13"/>
    </row>
    <row r="53" spans="1:6" ht="17.25" x14ac:dyDescent="0.2">
      <c r="A53" s="86" t="s">
        <v>16</v>
      </c>
      <c r="B53" s="87"/>
      <c r="C53" s="88"/>
      <c r="D53" s="42">
        <f>SUM(D46:D52)</f>
        <v>0</v>
      </c>
      <c r="E53" s="20"/>
      <c r="F53" s="13"/>
    </row>
    <row r="54" spans="1:6" ht="17.25" x14ac:dyDescent="0.2">
      <c r="A54" s="75">
        <f>A52+1</f>
        <v>150</v>
      </c>
      <c r="B54" s="76"/>
      <c r="C54" s="15">
        <f>C52+1</f>
        <v>150</v>
      </c>
      <c r="D54" s="41"/>
      <c r="E54" s="19"/>
      <c r="F54" s="13"/>
    </row>
    <row r="55" spans="1:6" ht="17.25" x14ac:dyDescent="0.2">
      <c r="A55" s="75">
        <f t="shared" ref="A55:A60" si="9">A54+1</f>
        <v>151</v>
      </c>
      <c r="B55" s="76"/>
      <c r="C55" s="15">
        <f t="shared" ref="C55:C60" si="10">C54+1</f>
        <v>151</v>
      </c>
      <c r="D55" s="41"/>
      <c r="E55" s="19"/>
      <c r="F55" s="13"/>
    </row>
    <row r="56" spans="1:6" ht="17.25" x14ac:dyDescent="0.2">
      <c r="A56" s="75">
        <f t="shared" si="9"/>
        <v>152</v>
      </c>
      <c r="B56" s="76"/>
      <c r="C56" s="15">
        <f t="shared" si="10"/>
        <v>152</v>
      </c>
      <c r="D56" s="41"/>
      <c r="E56" s="19"/>
      <c r="F56" s="13"/>
    </row>
    <row r="57" spans="1:6" ht="17.25" x14ac:dyDescent="0.2">
      <c r="A57" s="75">
        <f t="shared" si="9"/>
        <v>153</v>
      </c>
      <c r="B57" s="76"/>
      <c r="C57" s="15">
        <f t="shared" si="10"/>
        <v>153</v>
      </c>
      <c r="D57" s="41"/>
      <c r="E57" s="19"/>
      <c r="F57" s="13"/>
    </row>
    <row r="58" spans="1:6" ht="17.25" x14ac:dyDescent="0.2">
      <c r="A58" s="75">
        <f t="shared" si="9"/>
        <v>154</v>
      </c>
      <c r="B58" s="76"/>
      <c r="C58" s="15">
        <f t="shared" si="10"/>
        <v>154</v>
      </c>
      <c r="D58" s="41"/>
      <c r="E58" s="19"/>
      <c r="F58" s="13"/>
    </row>
    <row r="59" spans="1:6" ht="17.25" x14ac:dyDescent="0.2">
      <c r="A59" s="75">
        <f t="shared" si="9"/>
        <v>155</v>
      </c>
      <c r="B59" s="76"/>
      <c r="C59" s="15">
        <f t="shared" si="10"/>
        <v>155</v>
      </c>
      <c r="D59" s="41"/>
      <c r="E59" s="19"/>
      <c r="F59" s="13"/>
    </row>
    <row r="60" spans="1:6" ht="17.25" x14ac:dyDescent="0.2">
      <c r="A60" s="75">
        <f t="shared" si="9"/>
        <v>156</v>
      </c>
      <c r="B60" s="76"/>
      <c r="C60" s="15">
        <f t="shared" si="10"/>
        <v>156</v>
      </c>
      <c r="D60" s="41"/>
      <c r="E60" s="19"/>
      <c r="F60" s="13"/>
    </row>
    <row r="61" spans="1:6" ht="17.25" x14ac:dyDescent="0.2">
      <c r="A61" s="86" t="s">
        <v>32</v>
      </c>
      <c r="B61" s="87"/>
      <c r="C61" s="88"/>
      <c r="D61" s="42">
        <f>SUM(D54:D60)</f>
        <v>0</v>
      </c>
      <c r="E61" s="20"/>
      <c r="F61" s="13"/>
    </row>
    <row r="62" spans="1:6" x14ac:dyDescent="0.2">
      <c r="A62" s="89" t="str">
        <f>CONCATENATE(PROPER(TEXT(PJour,"mmmm aaa"))," : total des heures sur l'opération")</f>
        <v>Mai 1904 : total des heures sur l'opération</v>
      </c>
      <c r="B62" s="90"/>
      <c r="C62" s="91"/>
      <c r="D62" s="43">
        <f>SUM(D61,D53,D45,D37,D29,D21)</f>
        <v>0</v>
      </c>
      <c r="E62" s="14"/>
      <c r="F62" s="13"/>
    </row>
    <row r="63" spans="1:6" x14ac:dyDescent="0.2">
      <c r="F63" s="13"/>
    </row>
    <row r="64" spans="1:6" x14ac:dyDescent="0.2">
      <c r="A64" s="13"/>
    </row>
    <row r="65" spans="1:6" ht="16.5" customHeight="1" x14ac:dyDescent="0.2">
      <c r="A65" s="13"/>
    </row>
    <row r="66" spans="1:6" ht="16.5" customHeight="1" x14ac:dyDescent="0.2">
      <c r="A66" s="13"/>
    </row>
    <row r="67" spans="1:6" ht="16.5" customHeight="1" x14ac:dyDescent="0.2">
      <c r="A67" s="13"/>
    </row>
    <row r="68" spans="1:6" ht="28.5" customHeight="1" x14ac:dyDescent="0.2">
      <c r="A68" s="13"/>
    </row>
    <row r="69" spans="1:6" ht="16.5" customHeight="1" x14ac:dyDescent="0.2">
      <c r="A69" s="13"/>
      <c r="F69" s="9"/>
    </row>
    <row r="70" spans="1:6" ht="33" customHeight="1" x14ac:dyDescent="0.2">
      <c r="A70" s="13"/>
    </row>
    <row r="71" spans="1:6" ht="28.5" customHeight="1" x14ac:dyDescent="0.2">
      <c r="A71" s="13"/>
    </row>
    <row r="72" spans="1:6" ht="28.5" customHeight="1" x14ac:dyDescent="0.2">
      <c r="A72" s="13"/>
    </row>
    <row r="73" spans="1:6" ht="28.5" customHeight="1" x14ac:dyDescent="0.2">
      <c r="A73" s="13"/>
    </row>
    <row r="74" spans="1:6" ht="25.5" customHeight="1" x14ac:dyDescent="0.2">
      <c r="A74" s="13"/>
    </row>
    <row r="75" spans="1:6" ht="16.5" customHeight="1" x14ac:dyDescent="0.2">
      <c r="A75" s="13"/>
    </row>
    <row r="76" spans="1:6" x14ac:dyDescent="0.2">
      <c r="A76" s="13"/>
    </row>
    <row r="77" spans="1:6" ht="30.75" customHeight="1" x14ac:dyDescent="0.2">
      <c r="A77" s="13"/>
    </row>
  </sheetData>
  <sheetProtection formatCells="0" formatColumns="0" formatRows="0"/>
  <mergeCells count="62">
    <mergeCell ref="A62:C62"/>
    <mergeCell ref="A56:B56"/>
    <mergeCell ref="A57:B57"/>
    <mergeCell ref="A58:B58"/>
    <mergeCell ref="A59:B59"/>
    <mergeCell ref="A60:B60"/>
    <mergeCell ref="A61:C61"/>
    <mergeCell ref="A50:B50"/>
    <mergeCell ref="A51:B51"/>
    <mergeCell ref="A52:B52"/>
    <mergeCell ref="A53:C53"/>
    <mergeCell ref="A54:B54"/>
    <mergeCell ref="A55:B55"/>
    <mergeCell ref="A44:B44"/>
    <mergeCell ref="A45:C45"/>
    <mergeCell ref="A46:B46"/>
    <mergeCell ref="A47:B47"/>
    <mergeCell ref="A48:B48"/>
    <mergeCell ref="A49:B49"/>
    <mergeCell ref="A38:B38"/>
    <mergeCell ref="A39:B39"/>
    <mergeCell ref="A40:B40"/>
    <mergeCell ref="A41:B41"/>
    <mergeCell ref="A42:B42"/>
    <mergeCell ref="A43:B43"/>
    <mergeCell ref="A32:B32"/>
    <mergeCell ref="A33:B33"/>
    <mergeCell ref="A34:B34"/>
    <mergeCell ref="A35:B35"/>
    <mergeCell ref="A36:B36"/>
    <mergeCell ref="A37:C37"/>
    <mergeCell ref="A26:B26"/>
    <mergeCell ref="A27:B27"/>
    <mergeCell ref="A28:B28"/>
    <mergeCell ref="A29:C29"/>
    <mergeCell ref="A30:B30"/>
    <mergeCell ref="A31:B31"/>
    <mergeCell ref="A20:B20"/>
    <mergeCell ref="A21:C21"/>
    <mergeCell ref="A22:B22"/>
    <mergeCell ref="A23:B23"/>
    <mergeCell ref="A24:B24"/>
    <mergeCell ref="A25:B25"/>
    <mergeCell ref="A14:B14"/>
    <mergeCell ref="A15:B15"/>
    <mergeCell ref="A16:B16"/>
    <mergeCell ref="A17:B17"/>
    <mergeCell ref="A18:B18"/>
    <mergeCell ref="A19:B19"/>
    <mergeCell ref="A9:C9"/>
    <mergeCell ref="D9:E9"/>
    <mergeCell ref="A10:C10"/>
    <mergeCell ref="D10:E10"/>
    <mergeCell ref="A12:E12"/>
    <mergeCell ref="A13:B13"/>
    <mergeCell ref="C2:F3"/>
    <mergeCell ref="A5:C5"/>
    <mergeCell ref="D5:E5"/>
    <mergeCell ref="A6:C6"/>
    <mergeCell ref="D6:E6"/>
    <mergeCell ref="A8:C8"/>
    <mergeCell ref="D8:E8"/>
  </mergeCells>
  <conditionalFormatting sqref="C14:C20 C22:C28 C30:C36 C38:C44 C46:C52">
    <cfRule type="cellIs" dxfId="131" priority="15" stopIfTrue="1" operator="notBetween">
      <formula>PJour</formula>
      <formula>DJour</formula>
    </cfRule>
    <cfRule type="cellIs" dxfId="130" priority="16" stopIfTrue="1" operator="equal">
      <formula>TODAY()</formula>
    </cfRule>
  </conditionalFormatting>
  <conditionalFormatting sqref="D19">
    <cfRule type="expression" dxfId="129" priority="14" stopIfTrue="1">
      <formula>$E19="Jour de l'An"</formula>
    </cfRule>
  </conditionalFormatting>
  <conditionalFormatting sqref="D20:D21">
    <cfRule type="expression" dxfId="128" priority="13" stopIfTrue="1">
      <formula>$E20="Jour de l'An"</formula>
    </cfRule>
  </conditionalFormatting>
  <conditionalFormatting sqref="D27">
    <cfRule type="expression" dxfId="127" priority="12" stopIfTrue="1">
      <formula>$E27="Jour de l'An"</formula>
    </cfRule>
  </conditionalFormatting>
  <conditionalFormatting sqref="D28:D29">
    <cfRule type="expression" dxfId="126" priority="11" stopIfTrue="1">
      <formula>$E28="Jour de l'An"</formula>
    </cfRule>
  </conditionalFormatting>
  <conditionalFormatting sqref="D35">
    <cfRule type="expression" dxfId="125" priority="10" stopIfTrue="1">
      <formula>$E35="Jour de l'An"</formula>
    </cfRule>
  </conditionalFormatting>
  <conditionalFormatting sqref="D36">
    <cfRule type="expression" dxfId="124" priority="9" stopIfTrue="1">
      <formula>$E36="Jour de l'An"</formula>
    </cfRule>
  </conditionalFormatting>
  <conditionalFormatting sqref="D43">
    <cfRule type="expression" dxfId="123" priority="8" stopIfTrue="1">
      <formula>$E43="Jour de l'An"</formula>
    </cfRule>
  </conditionalFormatting>
  <conditionalFormatting sqref="D44">
    <cfRule type="expression" dxfId="122" priority="7" stopIfTrue="1">
      <formula>$E44="Jour de l'An"</formula>
    </cfRule>
  </conditionalFormatting>
  <conditionalFormatting sqref="D53 D45 D37">
    <cfRule type="expression" dxfId="121" priority="6" stopIfTrue="1">
      <formula>$E37="Jour de l'An"</formula>
    </cfRule>
  </conditionalFormatting>
  <conditionalFormatting sqref="D5:E6 D8:E10">
    <cfRule type="cellIs" dxfId="120" priority="5" stopIfTrue="1" operator="equal">
      <formula>0</formula>
    </cfRule>
  </conditionalFormatting>
  <conditionalFormatting sqref="C54:C60">
    <cfRule type="cellIs" dxfId="119" priority="2" stopIfTrue="1" operator="notBetween">
      <formula>PJour</formula>
      <formula>DJour</formula>
    </cfRule>
    <cfRule type="cellIs" dxfId="118" priority="3" stopIfTrue="1" operator="equal">
      <formula>TODAY()</formula>
    </cfRule>
  </conditionalFormatting>
  <conditionalFormatting sqref="D61">
    <cfRule type="expression" dxfId="117" priority="1" stopIfTrue="1">
      <formula>$E61="Jour de l'An"</formula>
    </cfRule>
  </conditionalFormatting>
  <pageMargins left="0.78749999999999998" right="0.78749999999999998" top="0.78749999999999998" bottom="0.78749999999999998" header="0.51180555555555562" footer="0.51180555555555562"/>
  <pageSetup paperSize="9" scale="58" firstPageNumber="0" orientation="portrait" horizontalDpi="300" verticalDpi="3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9"/>
  <dimension ref="A1:T77"/>
  <sheetViews>
    <sheetView showGridLines="0" showRowColHeaders="0" topLeftCell="A34" zoomScale="75" zoomScaleNormal="75" workbookViewId="0">
      <selection activeCell="D63" sqref="D63"/>
    </sheetView>
  </sheetViews>
  <sheetFormatPr baseColWidth="10" defaultRowHeight="15" x14ac:dyDescent="0.2"/>
  <cols>
    <col min="1" max="1" width="14.140625" style="1" customWidth="1"/>
    <col min="2" max="2" width="23.85546875" style="1" customWidth="1"/>
    <col min="3" max="3" width="16.85546875" style="1" bestFit="1" customWidth="1"/>
    <col min="4" max="4" width="16.85546875" style="1" customWidth="1"/>
    <col min="5" max="5" width="68.85546875" style="1" customWidth="1"/>
    <col min="6" max="6" width="13" style="1" customWidth="1"/>
    <col min="7" max="7" width="11.5703125" style="1" hidden="1" customWidth="1"/>
    <col min="8" max="9" width="12.7109375" style="1" hidden="1" customWidth="1"/>
    <col min="10" max="10" width="11.5703125" style="1" hidden="1" customWidth="1"/>
    <col min="11" max="11" width="12" style="1" hidden="1" customWidth="1"/>
    <col min="12" max="14" width="11.5703125" style="1" hidden="1" customWidth="1"/>
    <col min="15" max="17" width="11.42578125" style="1" hidden="1" customWidth="1"/>
    <col min="18" max="18" width="13.42578125" style="1" hidden="1" customWidth="1"/>
    <col min="19" max="19" width="14" style="1" hidden="1" customWidth="1"/>
    <col min="20" max="20" width="15.42578125" style="1" hidden="1" customWidth="1"/>
    <col min="21" max="16384" width="11.42578125" style="1"/>
  </cols>
  <sheetData>
    <row r="1" spans="1:19" x14ac:dyDescent="0.2">
      <c r="A1" s="13"/>
      <c r="B1" s="13"/>
      <c r="C1" s="13"/>
      <c r="D1" s="13"/>
      <c r="E1" s="13"/>
      <c r="F1" s="13"/>
    </row>
    <row r="2" spans="1:19" ht="35.25" customHeight="1" x14ac:dyDescent="0.2">
      <c r="A2" s="21"/>
      <c r="B2" s="21"/>
      <c r="C2" s="78" t="s">
        <v>4</v>
      </c>
      <c r="D2" s="78"/>
      <c r="E2" s="78"/>
      <c r="F2" s="78"/>
    </row>
    <row r="3" spans="1:19" ht="30.75" customHeight="1" x14ac:dyDescent="0.2">
      <c r="A3" s="22"/>
      <c r="B3" s="22"/>
      <c r="C3" s="78"/>
      <c r="D3" s="78"/>
      <c r="E3" s="78"/>
      <c r="F3" s="78"/>
    </row>
    <row r="4" spans="1:19" ht="18.75" customHeight="1" thickBot="1" x14ac:dyDescent="0.25">
      <c r="A4" s="10"/>
      <c r="B4" s="10"/>
      <c r="C4" s="10"/>
      <c r="D4" s="10"/>
      <c r="E4" s="10"/>
      <c r="F4" s="10"/>
    </row>
    <row r="5" spans="1:19" ht="16.5" x14ac:dyDescent="0.3">
      <c r="A5" s="74" t="s">
        <v>5</v>
      </c>
      <c r="B5" s="74"/>
      <c r="C5" s="74"/>
      <c r="D5" s="83">
        <f>'Avant de commencer'!F19</f>
        <v>0</v>
      </c>
      <c r="E5" s="83"/>
      <c r="F5" s="32"/>
      <c r="G5" s="40" t="s">
        <v>43</v>
      </c>
      <c r="H5" s="40" t="str">
        <f>IF(PJour=152,"M6",A12)</f>
        <v>M6</v>
      </c>
      <c r="R5" s="2" t="s">
        <v>0</v>
      </c>
      <c r="S5" s="3" t="s">
        <v>1</v>
      </c>
    </row>
    <row r="6" spans="1:19" ht="18.75" thickBot="1" x14ac:dyDescent="0.35">
      <c r="A6" s="74" t="s">
        <v>6</v>
      </c>
      <c r="B6" s="74"/>
      <c r="C6" s="74"/>
      <c r="D6" s="82">
        <f>'Avant de commencer'!F20</f>
        <v>0</v>
      </c>
      <c r="E6" s="82"/>
      <c r="F6" s="32"/>
      <c r="Q6" s="4"/>
      <c r="R6" s="5">
        <f>DATE(YEAR('Avant de commencer'!F17),MONTH('Avant de commencer'!F17)+5,1)</f>
        <v>152</v>
      </c>
      <c r="S6" s="6">
        <f>DATE(YEAR('Avant de commencer'!F17),MONTH('Avant de commencer'!F17)+6,1)-1</f>
        <v>181</v>
      </c>
    </row>
    <row r="7" spans="1:19" ht="16.5" x14ac:dyDescent="0.3">
      <c r="A7" s="38"/>
      <c r="B7" s="38"/>
      <c r="C7" s="38"/>
      <c r="D7" s="12"/>
      <c r="F7" s="31"/>
      <c r="R7" s="1">
        <f>PJour</f>
        <v>152</v>
      </c>
    </row>
    <row r="8" spans="1:19" ht="16.5" x14ac:dyDescent="0.3">
      <c r="A8" s="74" t="s">
        <v>7</v>
      </c>
      <c r="B8" s="74"/>
      <c r="C8" s="74"/>
      <c r="D8" s="83">
        <f>'Avant de commencer'!F21</f>
        <v>0</v>
      </c>
      <c r="E8" s="83"/>
      <c r="F8" s="32"/>
    </row>
    <row r="9" spans="1:19" ht="16.5" x14ac:dyDescent="0.3">
      <c r="A9" s="74" t="s">
        <v>8</v>
      </c>
      <c r="B9" s="74"/>
      <c r="C9" s="74"/>
      <c r="D9" s="82">
        <f>'Avant de commencer'!F22</f>
        <v>0</v>
      </c>
      <c r="E9" s="82"/>
      <c r="F9" s="31"/>
    </row>
    <row r="10" spans="1:19" ht="16.5" x14ac:dyDescent="0.3">
      <c r="A10" s="74" t="s">
        <v>9</v>
      </c>
      <c r="B10" s="74"/>
      <c r="C10" s="74"/>
      <c r="D10" s="82">
        <f>'Avant de commencer'!F23</f>
        <v>0</v>
      </c>
      <c r="E10" s="82"/>
      <c r="F10" s="32"/>
      <c r="R10" s="27"/>
    </row>
    <row r="11" spans="1:19" x14ac:dyDescent="0.2">
      <c r="A11" s="13"/>
      <c r="B11" s="13"/>
      <c r="C11" s="13"/>
      <c r="D11" s="13"/>
      <c r="E11" s="28"/>
      <c r="F11" s="13"/>
    </row>
    <row r="12" spans="1:19" ht="27.75" customHeight="1" x14ac:dyDescent="0.2">
      <c r="A12" s="77" t="str">
        <f>PROPER(TEXT(PJour,"mmmm aaa"))</f>
        <v>Juin 1904</v>
      </c>
      <c r="B12" s="77"/>
      <c r="C12" s="77"/>
      <c r="D12" s="77"/>
      <c r="E12" s="77"/>
      <c r="F12" s="13"/>
      <c r="I12" s="27"/>
    </row>
    <row r="13" spans="1:19" s="7" customFormat="1" x14ac:dyDescent="0.2">
      <c r="A13" s="84" t="s">
        <v>10</v>
      </c>
      <c r="B13" s="84"/>
      <c r="C13" s="25" t="s">
        <v>11</v>
      </c>
      <c r="D13" s="26" t="s">
        <v>2</v>
      </c>
      <c r="E13" s="24" t="s">
        <v>3</v>
      </c>
      <c r="F13" s="13"/>
    </row>
    <row r="14" spans="1:19" ht="17.25" x14ac:dyDescent="0.2">
      <c r="A14" s="75">
        <f>PJour-WEEKDAY(PJour,3)</f>
        <v>150</v>
      </c>
      <c r="B14" s="79">
        <f>PJour-WEEKDAY(PJour,3)</f>
        <v>150</v>
      </c>
      <c r="C14" s="15">
        <f>PJour-WEEKDAY(PJour,3)</f>
        <v>150</v>
      </c>
      <c r="D14" s="41"/>
      <c r="E14" s="16"/>
      <c r="F14" s="29"/>
      <c r="G14" s="30"/>
    </row>
    <row r="15" spans="1:19" ht="17.25" x14ac:dyDescent="0.2">
      <c r="A15" s="75">
        <f t="shared" ref="A15:C20" si="0">A14+1</f>
        <v>151</v>
      </c>
      <c r="B15" s="79">
        <f t="shared" si="0"/>
        <v>151</v>
      </c>
      <c r="C15" s="15">
        <f>C14+1</f>
        <v>151</v>
      </c>
      <c r="D15" s="41"/>
      <c r="E15" s="16"/>
      <c r="F15" s="29"/>
      <c r="G15" s="30"/>
    </row>
    <row r="16" spans="1:19" ht="17.25" x14ac:dyDescent="0.2">
      <c r="A16" s="75">
        <f t="shared" si="0"/>
        <v>152</v>
      </c>
      <c r="B16" s="79">
        <f t="shared" si="0"/>
        <v>152</v>
      </c>
      <c r="C16" s="15">
        <f t="shared" si="0"/>
        <v>152</v>
      </c>
      <c r="D16" s="41"/>
      <c r="E16" s="16"/>
      <c r="F16" s="29"/>
      <c r="G16" s="30"/>
      <c r="J16" s="27"/>
    </row>
    <row r="17" spans="1:7" ht="17.25" x14ac:dyDescent="0.2">
      <c r="A17" s="75">
        <f t="shared" si="0"/>
        <v>153</v>
      </c>
      <c r="B17" s="79">
        <f t="shared" si="0"/>
        <v>153</v>
      </c>
      <c r="C17" s="15">
        <f t="shared" si="0"/>
        <v>153</v>
      </c>
      <c r="D17" s="41"/>
      <c r="E17" s="16"/>
      <c r="F17" s="29"/>
      <c r="G17" s="30"/>
    </row>
    <row r="18" spans="1:7" ht="17.25" x14ac:dyDescent="0.2">
      <c r="A18" s="75">
        <f t="shared" si="0"/>
        <v>154</v>
      </c>
      <c r="B18" s="79">
        <f t="shared" si="0"/>
        <v>154</v>
      </c>
      <c r="C18" s="15">
        <f t="shared" si="0"/>
        <v>154</v>
      </c>
      <c r="D18" s="41"/>
      <c r="E18" s="16"/>
      <c r="F18" s="29"/>
      <c r="G18" s="30"/>
    </row>
    <row r="19" spans="1:7" ht="17.25" x14ac:dyDescent="0.2">
      <c r="A19" s="80">
        <f t="shared" si="0"/>
        <v>155</v>
      </c>
      <c r="B19" s="81">
        <f t="shared" si="0"/>
        <v>155</v>
      </c>
      <c r="C19" s="17">
        <f t="shared" si="0"/>
        <v>155</v>
      </c>
      <c r="D19" s="41"/>
      <c r="E19" s="16"/>
      <c r="F19" s="29"/>
      <c r="G19" s="30"/>
    </row>
    <row r="20" spans="1:7" ht="17.25" x14ac:dyDescent="0.2">
      <c r="A20" s="80">
        <f t="shared" si="0"/>
        <v>156</v>
      </c>
      <c r="B20" s="81">
        <f t="shared" si="0"/>
        <v>156</v>
      </c>
      <c r="C20" s="17">
        <f>C19+1</f>
        <v>156</v>
      </c>
      <c r="D20" s="41"/>
      <c r="E20" s="16"/>
      <c r="F20" s="29"/>
      <c r="G20" s="30"/>
    </row>
    <row r="21" spans="1:7" ht="17.25" x14ac:dyDescent="0.2">
      <c r="A21" s="85" t="s">
        <v>12</v>
      </c>
      <c r="B21" s="85"/>
      <c r="C21" s="85"/>
      <c r="D21" s="42">
        <f>SUM(D14:D20)</f>
        <v>0</v>
      </c>
      <c r="E21" s="18"/>
      <c r="F21" s="13"/>
    </row>
    <row r="22" spans="1:7" ht="17.25" x14ac:dyDescent="0.2">
      <c r="A22" s="75">
        <f>A20+1</f>
        <v>157</v>
      </c>
      <c r="B22" s="76"/>
      <c r="C22" s="15">
        <f>C20+1</f>
        <v>157</v>
      </c>
      <c r="D22" s="41"/>
      <c r="E22" s="16"/>
      <c r="F22" s="13"/>
    </row>
    <row r="23" spans="1:7" ht="17.25" x14ac:dyDescent="0.2">
      <c r="A23" s="75">
        <f t="shared" ref="A23:A28" si="1">A22+1</f>
        <v>158</v>
      </c>
      <c r="B23" s="76"/>
      <c r="C23" s="15">
        <f t="shared" ref="C23:C28" si="2">C22+1</f>
        <v>158</v>
      </c>
      <c r="D23" s="41"/>
      <c r="E23" s="16"/>
      <c r="F23" s="13"/>
    </row>
    <row r="24" spans="1:7" ht="17.25" x14ac:dyDescent="0.2">
      <c r="A24" s="75">
        <f t="shared" si="1"/>
        <v>159</v>
      </c>
      <c r="B24" s="76"/>
      <c r="C24" s="15">
        <f t="shared" si="2"/>
        <v>159</v>
      </c>
      <c r="D24" s="41"/>
      <c r="E24" s="16"/>
      <c r="F24" s="13"/>
    </row>
    <row r="25" spans="1:7" ht="17.25" x14ac:dyDescent="0.2">
      <c r="A25" s="75">
        <f t="shared" si="1"/>
        <v>160</v>
      </c>
      <c r="B25" s="76"/>
      <c r="C25" s="15">
        <f t="shared" si="2"/>
        <v>160</v>
      </c>
      <c r="D25" s="41"/>
      <c r="E25" s="16"/>
      <c r="F25" s="13"/>
    </row>
    <row r="26" spans="1:7" ht="17.25" x14ac:dyDescent="0.2">
      <c r="A26" s="75">
        <f t="shared" si="1"/>
        <v>161</v>
      </c>
      <c r="B26" s="76"/>
      <c r="C26" s="15">
        <f t="shared" si="2"/>
        <v>161</v>
      </c>
      <c r="D26" s="41"/>
      <c r="E26" s="19"/>
      <c r="F26" s="13"/>
    </row>
    <row r="27" spans="1:7" ht="17.25" x14ac:dyDescent="0.2">
      <c r="A27" s="75">
        <f t="shared" si="1"/>
        <v>162</v>
      </c>
      <c r="B27" s="76"/>
      <c r="C27" s="17">
        <f t="shared" si="2"/>
        <v>162</v>
      </c>
      <c r="D27" s="41"/>
      <c r="E27" s="19"/>
      <c r="F27" s="13"/>
    </row>
    <row r="28" spans="1:7" ht="17.25" x14ac:dyDescent="0.2">
      <c r="A28" s="75">
        <f t="shared" si="1"/>
        <v>163</v>
      </c>
      <c r="B28" s="76"/>
      <c r="C28" s="17">
        <f t="shared" si="2"/>
        <v>163</v>
      </c>
      <c r="D28" s="41"/>
      <c r="E28" s="19"/>
      <c r="F28" s="13"/>
    </row>
    <row r="29" spans="1:7" ht="17.25" x14ac:dyDescent="0.2">
      <c r="A29" s="85" t="s">
        <v>13</v>
      </c>
      <c r="B29" s="85"/>
      <c r="C29" s="85"/>
      <c r="D29" s="42">
        <f>SUM(D22:D28)</f>
        <v>0</v>
      </c>
      <c r="E29" s="20"/>
      <c r="F29" s="13"/>
    </row>
    <row r="30" spans="1:7" ht="17.25" x14ac:dyDescent="0.2">
      <c r="A30" s="75">
        <f>A28+1</f>
        <v>164</v>
      </c>
      <c r="B30" s="76"/>
      <c r="C30" s="15">
        <f>C28+1</f>
        <v>164</v>
      </c>
      <c r="D30" s="41"/>
      <c r="E30" s="19"/>
      <c r="F30" s="13"/>
    </row>
    <row r="31" spans="1:7" ht="17.25" x14ac:dyDescent="0.2">
      <c r="A31" s="75">
        <f t="shared" ref="A31:A36" si="3">A30+1</f>
        <v>165</v>
      </c>
      <c r="B31" s="76"/>
      <c r="C31" s="15">
        <f t="shared" ref="C31:C36" si="4">C30+1</f>
        <v>165</v>
      </c>
      <c r="D31" s="41"/>
      <c r="E31" s="19"/>
      <c r="F31" s="13"/>
    </row>
    <row r="32" spans="1:7" ht="17.25" x14ac:dyDescent="0.2">
      <c r="A32" s="75">
        <f t="shared" si="3"/>
        <v>166</v>
      </c>
      <c r="B32" s="76"/>
      <c r="C32" s="15">
        <f t="shared" si="4"/>
        <v>166</v>
      </c>
      <c r="D32" s="41"/>
      <c r="E32" s="19"/>
      <c r="F32" s="13"/>
    </row>
    <row r="33" spans="1:6" ht="17.25" x14ac:dyDescent="0.2">
      <c r="A33" s="75">
        <f t="shared" si="3"/>
        <v>167</v>
      </c>
      <c r="B33" s="76"/>
      <c r="C33" s="15">
        <f t="shared" si="4"/>
        <v>167</v>
      </c>
      <c r="D33" s="41"/>
      <c r="E33" s="19"/>
      <c r="F33" s="13"/>
    </row>
    <row r="34" spans="1:6" ht="17.25" x14ac:dyDescent="0.2">
      <c r="A34" s="75">
        <f t="shared" si="3"/>
        <v>168</v>
      </c>
      <c r="B34" s="76"/>
      <c r="C34" s="15">
        <f t="shared" si="4"/>
        <v>168</v>
      </c>
      <c r="D34" s="41"/>
      <c r="E34" s="19"/>
      <c r="F34" s="13"/>
    </row>
    <row r="35" spans="1:6" ht="17.25" x14ac:dyDescent="0.2">
      <c r="A35" s="75">
        <f t="shared" si="3"/>
        <v>169</v>
      </c>
      <c r="B35" s="76"/>
      <c r="C35" s="17">
        <f t="shared" si="4"/>
        <v>169</v>
      </c>
      <c r="D35" s="41"/>
      <c r="E35" s="19"/>
      <c r="F35" s="13"/>
    </row>
    <row r="36" spans="1:6" ht="17.25" x14ac:dyDescent="0.2">
      <c r="A36" s="75">
        <f t="shared" si="3"/>
        <v>170</v>
      </c>
      <c r="B36" s="76"/>
      <c r="C36" s="17">
        <f t="shared" si="4"/>
        <v>170</v>
      </c>
      <c r="D36" s="41"/>
      <c r="E36" s="19"/>
      <c r="F36" s="13"/>
    </row>
    <row r="37" spans="1:6" ht="17.25" x14ac:dyDescent="0.2">
      <c r="A37" s="85" t="s">
        <v>14</v>
      </c>
      <c r="B37" s="85"/>
      <c r="C37" s="85"/>
      <c r="D37" s="42">
        <f>SUM(D30:D36)</f>
        <v>0</v>
      </c>
      <c r="E37" s="20"/>
      <c r="F37" s="13"/>
    </row>
    <row r="38" spans="1:6" ht="17.25" x14ac:dyDescent="0.2">
      <c r="A38" s="75">
        <f>A36+1</f>
        <v>171</v>
      </c>
      <c r="B38" s="76"/>
      <c r="C38" s="15">
        <f>C36+1</f>
        <v>171</v>
      </c>
      <c r="D38" s="41"/>
      <c r="E38" s="19"/>
      <c r="F38" s="13"/>
    </row>
    <row r="39" spans="1:6" ht="17.25" x14ac:dyDescent="0.2">
      <c r="A39" s="75">
        <f t="shared" ref="A39:A44" si="5">A38+1</f>
        <v>172</v>
      </c>
      <c r="B39" s="76"/>
      <c r="C39" s="15">
        <f t="shared" ref="C39:C44" si="6">C38+1</f>
        <v>172</v>
      </c>
      <c r="D39" s="41"/>
      <c r="E39" s="19"/>
      <c r="F39" s="13"/>
    </row>
    <row r="40" spans="1:6" ht="17.25" x14ac:dyDescent="0.2">
      <c r="A40" s="75">
        <f t="shared" si="5"/>
        <v>173</v>
      </c>
      <c r="B40" s="76"/>
      <c r="C40" s="15">
        <f t="shared" si="6"/>
        <v>173</v>
      </c>
      <c r="D40" s="41"/>
      <c r="E40" s="19"/>
      <c r="F40" s="13"/>
    </row>
    <row r="41" spans="1:6" ht="17.25" x14ac:dyDescent="0.2">
      <c r="A41" s="75">
        <f t="shared" si="5"/>
        <v>174</v>
      </c>
      <c r="B41" s="76"/>
      <c r="C41" s="15">
        <f t="shared" si="6"/>
        <v>174</v>
      </c>
      <c r="D41" s="41"/>
      <c r="E41" s="19"/>
      <c r="F41" s="13"/>
    </row>
    <row r="42" spans="1:6" ht="17.25" x14ac:dyDescent="0.2">
      <c r="A42" s="75">
        <f t="shared" si="5"/>
        <v>175</v>
      </c>
      <c r="B42" s="76"/>
      <c r="C42" s="15">
        <f t="shared" si="6"/>
        <v>175</v>
      </c>
      <c r="D42" s="41"/>
      <c r="E42" s="19"/>
      <c r="F42" s="13"/>
    </row>
    <row r="43" spans="1:6" ht="17.25" x14ac:dyDescent="0.2">
      <c r="A43" s="75">
        <f t="shared" si="5"/>
        <v>176</v>
      </c>
      <c r="B43" s="76"/>
      <c r="C43" s="17">
        <f t="shared" si="6"/>
        <v>176</v>
      </c>
      <c r="D43" s="41"/>
      <c r="E43" s="19"/>
      <c r="F43" s="13"/>
    </row>
    <row r="44" spans="1:6" ht="17.25" x14ac:dyDescent="0.2">
      <c r="A44" s="75">
        <f t="shared" si="5"/>
        <v>177</v>
      </c>
      <c r="B44" s="76"/>
      <c r="C44" s="17">
        <f t="shared" si="6"/>
        <v>177</v>
      </c>
      <c r="D44" s="41"/>
      <c r="E44" s="19"/>
      <c r="F44" s="13"/>
    </row>
    <row r="45" spans="1:6" ht="17.25" x14ac:dyDescent="0.2">
      <c r="A45" s="85" t="s">
        <v>15</v>
      </c>
      <c r="B45" s="85"/>
      <c r="C45" s="85"/>
      <c r="D45" s="42">
        <f>SUM(D38:D44)</f>
        <v>0</v>
      </c>
      <c r="E45" s="20"/>
      <c r="F45" s="13"/>
    </row>
    <row r="46" spans="1:6" ht="17.25" x14ac:dyDescent="0.2">
      <c r="A46" s="75">
        <f>A44+1</f>
        <v>178</v>
      </c>
      <c r="B46" s="76"/>
      <c r="C46" s="15">
        <f>C44+1</f>
        <v>178</v>
      </c>
      <c r="D46" s="41"/>
      <c r="E46" s="19"/>
      <c r="F46" s="13"/>
    </row>
    <row r="47" spans="1:6" ht="17.25" x14ac:dyDescent="0.2">
      <c r="A47" s="75">
        <f t="shared" ref="A47:A52" si="7">A46+1</f>
        <v>179</v>
      </c>
      <c r="B47" s="76"/>
      <c r="C47" s="15">
        <f t="shared" ref="C47:C52" si="8">C46+1</f>
        <v>179</v>
      </c>
      <c r="D47" s="41"/>
      <c r="E47" s="19"/>
      <c r="F47" s="13"/>
    </row>
    <row r="48" spans="1:6" ht="17.25" x14ac:dyDescent="0.2">
      <c r="A48" s="75">
        <f t="shared" si="7"/>
        <v>180</v>
      </c>
      <c r="B48" s="76"/>
      <c r="C48" s="15">
        <f t="shared" si="8"/>
        <v>180</v>
      </c>
      <c r="D48" s="41"/>
      <c r="E48" s="19"/>
      <c r="F48" s="13"/>
    </row>
    <row r="49" spans="1:6" ht="17.25" x14ac:dyDescent="0.2">
      <c r="A49" s="75">
        <f t="shared" si="7"/>
        <v>181</v>
      </c>
      <c r="B49" s="76"/>
      <c r="C49" s="15">
        <f t="shared" si="8"/>
        <v>181</v>
      </c>
      <c r="D49" s="41"/>
      <c r="E49" s="19"/>
      <c r="F49" s="13"/>
    </row>
    <row r="50" spans="1:6" ht="17.25" x14ac:dyDescent="0.2">
      <c r="A50" s="75">
        <f t="shared" si="7"/>
        <v>182</v>
      </c>
      <c r="B50" s="76"/>
      <c r="C50" s="15">
        <f t="shared" si="8"/>
        <v>182</v>
      </c>
      <c r="D50" s="41"/>
      <c r="E50" s="19"/>
      <c r="F50" s="13"/>
    </row>
    <row r="51" spans="1:6" ht="17.25" x14ac:dyDescent="0.2">
      <c r="A51" s="75">
        <f t="shared" si="7"/>
        <v>183</v>
      </c>
      <c r="B51" s="76"/>
      <c r="C51" s="15">
        <f t="shared" si="8"/>
        <v>183</v>
      </c>
      <c r="D51" s="41"/>
      <c r="E51" s="19"/>
      <c r="F51" s="13"/>
    </row>
    <row r="52" spans="1:6" ht="17.25" x14ac:dyDescent="0.2">
      <c r="A52" s="75">
        <f t="shared" si="7"/>
        <v>184</v>
      </c>
      <c r="B52" s="76"/>
      <c r="C52" s="15">
        <f t="shared" si="8"/>
        <v>184</v>
      </c>
      <c r="D52" s="41"/>
      <c r="E52" s="19"/>
      <c r="F52" s="13"/>
    </row>
    <row r="53" spans="1:6" ht="17.25" x14ac:dyDescent="0.2">
      <c r="A53" s="86" t="s">
        <v>16</v>
      </c>
      <c r="B53" s="87"/>
      <c r="C53" s="88"/>
      <c r="D53" s="42">
        <f>SUM(D46:D52)</f>
        <v>0</v>
      </c>
      <c r="E53" s="20"/>
      <c r="F53" s="13"/>
    </row>
    <row r="54" spans="1:6" ht="17.25" x14ac:dyDescent="0.2">
      <c r="A54" s="75">
        <f>A52+1</f>
        <v>185</v>
      </c>
      <c r="B54" s="76"/>
      <c r="C54" s="15">
        <f>C52+1</f>
        <v>185</v>
      </c>
      <c r="D54" s="41"/>
      <c r="E54" s="19"/>
      <c r="F54" s="13"/>
    </row>
    <row r="55" spans="1:6" ht="17.25" x14ac:dyDescent="0.2">
      <c r="A55" s="75">
        <f t="shared" ref="A55:A60" si="9">A54+1</f>
        <v>186</v>
      </c>
      <c r="B55" s="76"/>
      <c r="C55" s="15">
        <f t="shared" ref="C55:C60" si="10">C54+1</f>
        <v>186</v>
      </c>
      <c r="D55" s="41"/>
      <c r="E55" s="19"/>
      <c r="F55" s="13"/>
    </row>
    <row r="56" spans="1:6" ht="17.25" x14ac:dyDescent="0.2">
      <c r="A56" s="75">
        <f t="shared" si="9"/>
        <v>187</v>
      </c>
      <c r="B56" s="76"/>
      <c r="C56" s="15">
        <f t="shared" si="10"/>
        <v>187</v>
      </c>
      <c r="D56" s="41"/>
      <c r="E56" s="19"/>
      <c r="F56" s="13"/>
    </row>
    <row r="57" spans="1:6" ht="17.25" x14ac:dyDescent="0.2">
      <c r="A57" s="75">
        <f t="shared" si="9"/>
        <v>188</v>
      </c>
      <c r="B57" s="76"/>
      <c r="C57" s="15">
        <f t="shared" si="10"/>
        <v>188</v>
      </c>
      <c r="D57" s="41"/>
      <c r="E57" s="19"/>
      <c r="F57" s="13"/>
    </row>
    <row r="58" spans="1:6" ht="17.25" x14ac:dyDescent="0.2">
      <c r="A58" s="75">
        <f t="shared" si="9"/>
        <v>189</v>
      </c>
      <c r="B58" s="76"/>
      <c r="C58" s="15">
        <f t="shared" si="10"/>
        <v>189</v>
      </c>
      <c r="D58" s="41"/>
      <c r="E58" s="19"/>
      <c r="F58" s="13"/>
    </row>
    <row r="59" spans="1:6" ht="17.25" x14ac:dyDescent="0.2">
      <c r="A59" s="75">
        <f t="shared" si="9"/>
        <v>190</v>
      </c>
      <c r="B59" s="76"/>
      <c r="C59" s="15">
        <f t="shared" si="10"/>
        <v>190</v>
      </c>
      <c r="D59" s="41"/>
      <c r="E59" s="19"/>
      <c r="F59" s="13"/>
    </row>
    <row r="60" spans="1:6" ht="17.25" x14ac:dyDescent="0.2">
      <c r="A60" s="75">
        <f t="shared" si="9"/>
        <v>191</v>
      </c>
      <c r="B60" s="76"/>
      <c r="C60" s="15">
        <f t="shared" si="10"/>
        <v>191</v>
      </c>
      <c r="D60" s="41"/>
      <c r="E60" s="19"/>
      <c r="F60" s="13"/>
    </row>
    <row r="61" spans="1:6" ht="17.25" x14ac:dyDescent="0.2">
      <c r="A61" s="86" t="s">
        <v>32</v>
      </c>
      <c r="B61" s="87"/>
      <c r="C61" s="88"/>
      <c r="D61" s="42">
        <f>SUM(D54:D60)</f>
        <v>0</v>
      </c>
      <c r="E61" s="20"/>
      <c r="F61" s="13"/>
    </row>
    <row r="62" spans="1:6" x14ac:dyDescent="0.2">
      <c r="A62" s="89" t="str">
        <f>CONCATENATE(PROPER(TEXT(PJour,"mmmm aaa"))," : total des heures sur l'opération")</f>
        <v>Juin 1904 : total des heures sur l'opération</v>
      </c>
      <c r="B62" s="90"/>
      <c r="C62" s="91"/>
      <c r="D62" s="43">
        <f>SUM(D61,D53,D45,D37,D29,D21)</f>
        <v>0</v>
      </c>
      <c r="E62" s="14"/>
      <c r="F62" s="13"/>
    </row>
    <row r="63" spans="1:6" x14ac:dyDescent="0.2">
      <c r="F63" s="13"/>
    </row>
    <row r="64" spans="1:6" x14ac:dyDescent="0.2">
      <c r="A64" s="13"/>
    </row>
    <row r="65" spans="1:6" ht="16.5" customHeight="1" x14ac:dyDescent="0.2">
      <c r="A65" s="13"/>
    </row>
    <row r="66" spans="1:6" ht="16.5" customHeight="1" x14ac:dyDescent="0.2">
      <c r="A66" s="13"/>
    </row>
    <row r="67" spans="1:6" ht="16.5" customHeight="1" x14ac:dyDescent="0.2">
      <c r="A67" s="13"/>
    </row>
    <row r="68" spans="1:6" ht="28.5" customHeight="1" x14ac:dyDescent="0.2">
      <c r="A68" s="13"/>
    </row>
    <row r="69" spans="1:6" ht="16.5" customHeight="1" x14ac:dyDescent="0.2">
      <c r="A69" s="13"/>
      <c r="F69" s="9"/>
    </row>
    <row r="70" spans="1:6" ht="33" customHeight="1" x14ac:dyDescent="0.2">
      <c r="A70" s="13"/>
    </row>
    <row r="71" spans="1:6" ht="28.5" customHeight="1" x14ac:dyDescent="0.2">
      <c r="A71" s="13"/>
    </row>
    <row r="72" spans="1:6" ht="28.5" customHeight="1" x14ac:dyDescent="0.2">
      <c r="A72" s="13"/>
    </row>
    <row r="73" spans="1:6" ht="28.5" customHeight="1" x14ac:dyDescent="0.2">
      <c r="A73" s="13"/>
    </row>
    <row r="74" spans="1:6" ht="25.5" customHeight="1" x14ac:dyDescent="0.2">
      <c r="A74" s="13"/>
    </row>
    <row r="75" spans="1:6" ht="16.5" customHeight="1" x14ac:dyDescent="0.2">
      <c r="A75" s="13"/>
    </row>
    <row r="76" spans="1:6" x14ac:dyDescent="0.2">
      <c r="A76" s="13"/>
    </row>
    <row r="77" spans="1:6" ht="30.75" customHeight="1" x14ac:dyDescent="0.2">
      <c r="A77" s="13"/>
    </row>
  </sheetData>
  <sheetProtection formatCells="0" formatColumns="0" formatRows="0"/>
  <mergeCells count="62">
    <mergeCell ref="A62:C62"/>
    <mergeCell ref="A56:B56"/>
    <mergeCell ref="A57:B57"/>
    <mergeCell ref="A58:B58"/>
    <mergeCell ref="A59:B59"/>
    <mergeCell ref="A60:B60"/>
    <mergeCell ref="A61:C61"/>
    <mergeCell ref="A50:B50"/>
    <mergeCell ref="A51:B51"/>
    <mergeCell ref="A52:B52"/>
    <mergeCell ref="A53:C53"/>
    <mergeCell ref="A54:B54"/>
    <mergeCell ref="A55:B55"/>
    <mergeCell ref="A44:B44"/>
    <mergeCell ref="A45:C45"/>
    <mergeCell ref="A46:B46"/>
    <mergeCell ref="A47:B47"/>
    <mergeCell ref="A48:B48"/>
    <mergeCell ref="A49:B49"/>
    <mergeCell ref="A38:B38"/>
    <mergeCell ref="A39:B39"/>
    <mergeCell ref="A40:B40"/>
    <mergeCell ref="A41:B41"/>
    <mergeCell ref="A42:B42"/>
    <mergeCell ref="A43:B43"/>
    <mergeCell ref="A32:B32"/>
    <mergeCell ref="A33:B33"/>
    <mergeCell ref="A34:B34"/>
    <mergeCell ref="A35:B35"/>
    <mergeCell ref="A36:B36"/>
    <mergeCell ref="A37:C37"/>
    <mergeCell ref="A26:B26"/>
    <mergeCell ref="A27:B27"/>
    <mergeCell ref="A28:B28"/>
    <mergeCell ref="A29:C29"/>
    <mergeCell ref="A30:B30"/>
    <mergeCell ref="A31:B31"/>
    <mergeCell ref="A20:B20"/>
    <mergeCell ref="A21:C21"/>
    <mergeCell ref="A22:B22"/>
    <mergeCell ref="A23:B23"/>
    <mergeCell ref="A24:B24"/>
    <mergeCell ref="A25:B25"/>
    <mergeCell ref="A14:B14"/>
    <mergeCell ref="A15:B15"/>
    <mergeCell ref="A16:B16"/>
    <mergeCell ref="A17:B17"/>
    <mergeCell ref="A18:B18"/>
    <mergeCell ref="A19:B19"/>
    <mergeCell ref="A9:C9"/>
    <mergeCell ref="D9:E9"/>
    <mergeCell ref="A10:C10"/>
    <mergeCell ref="D10:E10"/>
    <mergeCell ref="A12:E12"/>
    <mergeCell ref="A13:B13"/>
    <mergeCell ref="C2:F3"/>
    <mergeCell ref="A5:C5"/>
    <mergeCell ref="D5:E5"/>
    <mergeCell ref="A6:C6"/>
    <mergeCell ref="D6:E6"/>
    <mergeCell ref="A8:C8"/>
    <mergeCell ref="D8:E8"/>
  </mergeCells>
  <conditionalFormatting sqref="C14:C20 C22:C28 C30:C36 C38:C44 C46:C52">
    <cfRule type="cellIs" dxfId="116" priority="15" stopIfTrue="1" operator="notBetween">
      <formula>PJour</formula>
      <formula>DJour</formula>
    </cfRule>
    <cfRule type="cellIs" dxfId="115" priority="16" stopIfTrue="1" operator="equal">
      <formula>TODAY()</formula>
    </cfRule>
  </conditionalFormatting>
  <conditionalFormatting sqref="D19">
    <cfRule type="expression" dxfId="114" priority="14" stopIfTrue="1">
      <formula>$E19="Jour de l'An"</formula>
    </cfRule>
  </conditionalFormatting>
  <conditionalFormatting sqref="D20:D21">
    <cfRule type="expression" dxfId="113" priority="13" stopIfTrue="1">
      <formula>$E20="Jour de l'An"</formula>
    </cfRule>
  </conditionalFormatting>
  <conditionalFormatting sqref="D27">
    <cfRule type="expression" dxfId="112" priority="12" stopIfTrue="1">
      <formula>$E27="Jour de l'An"</formula>
    </cfRule>
  </conditionalFormatting>
  <conditionalFormatting sqref="D28:D29">
    <cfRule type="expression" dxfId="111" priority="11" stopIfTrue="1">
      <formula>$E28="Jour de l'An"</formula>
    </cfRule>
  </conditionalFormatting>
  <conditionalFormatting sqref="D35">
    <cfRule type="expression" dxfId="110" priority="10" stopIfTrue="1">
      <formula>$E35="Jour de l'An"</formula>
    </cfRule>
  </conditionalFormatting>
  <conditionalFormatting sqref="D36">
    <cfRule type="expression" dxfId="109" priority="9" stopIfTrue="1">
      <formula>$E36="Jour de l'An"</formula>
    </cfRule>
  </conditionalFormatting>
  <conditionalFormatting sqref="D43">
    <cfRule type="expression" dxfId="108" priority="8" stopIfTrue="1">
      <formula>$E43="Jour de l'An"</formula>
    </cfRule>
  </conditionalFormatting>
  <conditionalFormatting sqref="D44">
    <cfRule type="expression" dxfId="107" priority="7" stopIfTrue="1">
      <formula>$E44="Jour de l'An"</formula>
    </cfRule>
  </conditionalFormatting>
  <conditionalFormatting sqref="D53 D45 D37">
    <cfRule type="expression" dxfId="106" priority="6" stopIfTrue="1">
      <formula>$E37="Jour de l'An"</formula>
    </cfRule>
  </conditionalFormatting>
  <conditionalFormatting sqref="D5:E6 D8:E10">
    <cfRule type="cellIs" dxfId="105" priority="5" stopIfTrue="1" operator="equal">
      <formula>0</formula>
    </cfRule>
  </conditionalFormatting>
  <conditionalFormatting sqref="C54:C60">
    <cfRule type="cellIs" dxfId="104" priority="2" stopIfTrue="1" operator="notBetween">
      <formula>PJour</formula>
      <formula>DJour</formula>
    </cfRule>
    <cfRule type="cellIs" dxfId="103" priority="3" stopIfTrue="1" operator="equal">
      <formula>TODAY()</formula>
    </cfRule>
  </conditionalFormatting>
  <conditionalFormatting sqref="D61">
    <cfRule type="expression" dxfId="102" priority="1" stopIfTrue="1">
      <formula>$E61="Jour de l'An"</formula>
    </cfRule>
  </conditionalFormatting>
  <pageMargins left="0.78749999999999998" right="0.78749999999999998" top="0.78749999999999998" bottom="0.78749999999999998" header="0.51180555555555562" footer="0.51180555555555562"/>
  <pageSetup paperSize="9" scale="58" firstPageNumber="0" orientation="portrait" horizontalDpi="300" verticalDpi="3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"/>
  <dimension ref="A1:T77"/>
  <sheetViews>
    <sheetView showGridLines="0" showRowColHeaders="0" topLeftCell="A28" zoomScale="75" zoomScaleNormal="75" workbookViewId="0">
      <selection activeCell="D63" sqref="D63"/>
    </sheetView>
  </sheetViews>
  <sheetFormatPr baseColWidth="10" defaultRowHeight="15" x14ac:dyDescent="0.2"/>
  <cols>
    <col min="1" max="1" width="14.140625" style="1" customWidth="1"/>
    <col min="2" max="2" width="23.85546875" style="1" customWidth="1"/>
    <col min="3" max="3" width="16.85546875" style="1" bestFit="1" customWidth="1"/>
    <col min="4" max="4" width="16.85546875" style="1" customWidth="1"/>
    <col min="5" max="5" width="68.85546875" style="1" customWidth="1"/>
    <col min="6" max="6" width="13" style="1" customWidth="1"/>
    <col min="7" max="7" width="11.5703125" style="1" hidden="1" customWidth="1"/>
    <col min="8" max="9" width="12.7109375" style="1" hidden="1" customWidth="1"/>
    <col min="10" max="10" width="11.5703125" style="1" hidden="1" customWidth="1"/>
    <col min="11" max="11" width="12" style="1" hidden="1" customWidth="1"/>
    <col min="12" max="14" width="11.5703125" style="1" hidden="1" customWidth="1"/>
    <col min="15" max="17" width="11.42578125" style="1" hidden="1" customWidth="1"/>
    <col min="18" max="18" width="13.42578125" style="1" hidden="1" customWidth="1"/>
    <col min="19" max="19" width="14" style="1" hidden="1" customWidth="1"/>
    <col min="20" max="20" width="15.42578125" style="1" hidden="1" customWidth="1"/>
    <col min="21" max="16384" width="11.42578125" style="1"/>
  </cols>
  <sheetData>
    <row r="1" spans="1:19" x14ac:dyDescent="0.2">
      <c r="A1" s="13"/>
      <c r="B1" s="13"/>
      <c r="C1" s="13"/>
      <c r="D1" s="13"/>
      <c r="E1" s="13"/>
      <c r="F1" s="13"/>
    </row>
    <row r="2" spans="1:19" ht="35.25" customHeight="1" x14ac:dyDescent="0.2">
      <c r="A2" s="21"/>
      <c r="B2" s="21"/>
      <c r="C2" s="78" t="s">
        <v>4</v>
      </c>
      <c r="D2" s="78"/>
      <c r="E2" s="78"/>
      <c r="F2" s="78"/>
    </row>
    <row r="3" spans="1:19" ht="30.75" customHeight="1" x14ac:dyDescent="0.2">
      <c r="A3" s="22"/>
      <c r="B3" s="22"/>
      <c r="C3" s="78"/>
      <c r="D3" s="78"/>
      <c r="E3" s="78"/>
      <c r="F3" s="78"/>
    </row>
    <row r="4" spans="1:19" ht="18.75" customHeight="1" thickBot="1" x14ac:dyDescent="0.25">
      <c r="A4" s="10"/>
      <c r="B4" s="10"/>
      <c r="C4" s="10"/>
      <c r="D4" s="10"/>
      <c r="E4" s="10"/>
      <c r="F4" s="10"/>
    </row>
    <row r="5" spans="1:19" ht="16.5" x14ac:dyDescent="0.3">
      <c r="A5" s="74" t="s">
        <v>5</v>
      </c>
      <c r="B5" s="74"/>
      <c r="C5" s="74"/>
      <c r="D5" s="83">
        <f>'Avant de commencer'!F19</f>
        <v>0</v>
      </c>
      <c r="E5" s="83"/>
      <c r="F5" s="32"/>
      <c r="G5" s="40" t="s">
        <v>42</v>
      </c>
      <c r="H5" s="40" t="str">
        <f>IF(PJour=182,"M7",A12)</f>
        <v>M7</v>
      </c>
      <c r="R5" s="2" t="s">
        <v>0</v>
      </c>
      <c r="S5" s="3" t="s">
        <v>1</v>
      </c>
    </row>
    <row r="6" spans="1:19" ht="18.75" thickBot="1" x14ac:dyDescent="0.35">
      <c r="A6" s="74" t="s">
        <v>6</v>
      </c>
      <c r="B6" s="74"/>
      <c r="C6" s="74"/>
      <c r="D6" s="82">
        <f>'Avant de commencer'!F20</f>
        <v>0</v>
      </c>
      <c r="E6" s="82"/>
      <c r="F6" s="32"/>
      <c r="Q6" s="4"/>
      <c r="R6" s="5">
        <f>DATE(YEAR('Avant de commencer'!F17),MONTH('Avant de commencer'!F17)+6,1)</f>
        <v>182</v>
      </c>
      <c r="S6" s="6">
        <f>DATE(YEAR('Avant de commencer'!F17),MONTH('Avant de commencer'!F17)+7,1)-1</f>
        <v>212</v>
      </c>
    </row>
    <row r="7" spans="1:19" ht="16.5" x14ac:dyDescent="0.3">
      <c r="A7" s="38"/>
      <c r="B7" s="38"/>
      <c r="C7" s="38"/>
      <c r="D7" s="12"/>
      <c r="F7" s="31"/>
      <c r="R7" s="1">
        <f>PJour</f>
        <v>182</v>
      </c>
    </row>
    <row r="8" spans="1:19" ht="16.5" x14ac:dyDescent="0.3">
      <c r="A8" s="74" t="s">
        <v>7</v>
      </c>
      <c r="B8" s="74"/>
      <c r="C8" s="74"/>
      <c r="D8" s="83">
        <f>'Avant de commencer'!F21</f>
        <v>0</v>
      </c>
      <c r="E8" s="83"/>
      <c r="F8" s="32"/>
    </row>
    <row r="9" spans="1:19" ht="16.5" x14ac:dyDescent="0.3">
      <c r="A9" s="74" t="s">
        <v>8</v>
      </c>
      <c r="B9" s="74"/>
      <c r="C9" s="74"/>
      <c r="D9" s="82">
        <f>'Avant de commencer'!F22</f>
        <v>0</v>
      </c>
      <c r="E9" s="82"/>
      <c r="F9" s="31"/>
    </row>
    <row r="10" spans="1:19" ht="16.5" x14ac:dyDescent="0.3">
      <c r="A10" s="74" t="s">
        <v>9</v>
      </c>
      <c r="B10" s="74"/>
      <c r="C10" s="74"/>
      <c r="D10" s="82">
        <f>'Avant de commencer'!F23</f>
        <v>0</v>
      </c>
      <c r="E10" s="82"/>
      <c r="F10" s="32"/>
      <c r="R10" s="27"/>
    </row>
    <row r="11" spans="1:19" x14ac:dyDescent="0.2">
      <c r="A11" s="13"/>
      <c r="B11" s="13"/>
      <c r="C11" s="13"/>
      <c r="D11" s="13"/>
      <c r="E11" s="28"/>
      <c r="F11" s="13"/>
    </row>
    <row r="12" spans="1:19" ht="27.75" customHeight="1" x14ac:dyDescent="0.2">
      <c r="A12" s="77" t="str">
        <f>PROPER(TEXT(PJour,"mmmm aaa"))</f>
        <v>Juillet 1904</v>
      </c>
      <c r="B12" s="77"/>
      <c r="C12" s="77"/>
      <c r="D12" s="77"/>
      <c r="E12" s="77"/>
      <c r="F12" s="13"/>
      <c r="I12" s="27"/>
    </row>
    <row r="13" spans="1:19" s="7" customFormat="1" x14ac:dyDescent="0.2">
      <c r="A13" s="84" t="s">
        <v>10</v>
      </c>
      <c r="B13" s="84"/>
      <c r="C13" s="25" t="s">
        <v>11</v>
      </c>
      <c r="D13" s="26" t="s">
        <v>2</v>
      </c>
      <c r="E13" s="24" t="s">
        <v>3</v>
      </c>
      <c r="F13" s="13"/>
    </row>
    <row r="14" spans="1:19" ht="17.25" x14ac:dyDescent="0.2">
      <c r="A14" s="75">
        <f>PJour-WEEKDAY(PJour,3)</f>
        <v>178</v>
      </c>
      <c r="B14" s="79">
        <f>PJour-WEEKDAY(PJour,3)</f>
        <v>178</v>
      </c>
      <c r="C14" s="15">
        <f>PJour-WEEKDAY(PJour,3)</f>
        <v>178</v>
      </c>
      <c r="D14" s="41"/>
      <c r="E14" s="16"/>
      <c r="F14" s="29"/>
      <c r="G14" s="30"/>
    </row>
    <row r="15" spans="1:19" ht="17.25" x14ac:dyDescent="0.2">
      <c r="A15" s="75">
        <f t="shared" ref="A15:C20" si="0">A14+1</f>
        <v>179</v>
      </c>
      <c r="B15" s="79">
        <f t="shared" si="0"/>
        <v>179</v>
      </c>
      <c r="C15" s="15">
        <f>C14+1</f>
        <v>179</v>
      </c>
      <c r="D15" s="41"/>
      <c r="E15" s="16"/>
      <c r="F15" s="29"/>
      <c r="G15" s="30"/>
    </row>
    <row r="16" spans="1:19" ht="17.25" x14ac:dyDescent="0.2">
      <c r="A16" s="75">
        <f t="shared" si="0"/>
        <v>180</v>
      </c>
      <c r="B16" s="79">
        <f t="shared" si="0"/>
        <v>180</v>
      </c>
      <c r="C16" s="15">
        <f t="shared" si="0"/>
        <v>180</v>
      </c>
      <c r="D16" s="41"/>
      <c r="E16" s="16"/>
      <c r="F16" s="29"/>
      <c r="G16" s="30"/>
      <c r="J16" s="27"/>
    </row>
    <row r="17" spans="1:7" ht="17.25" x14ac:dyDescent="0.2">
      <c r="A17" s="75">
        <f t="shared" si="0"/>
        <v>181</v>
      </c>
      <c r="B17" s="79">
        <f t="shared" si="0"/>
        <v>181</v>
      </c>
      <c r="C17" s="15">
        <f t="shared" si="0"/>
        <v>181</v>
      </c>
      <c r="D17" s="41"/>
      <c r="E17" s="16"/>
      <c r="F17" s="29"/>
      <c r="G17" s="30"/>
    </row>
    <row r="18" spans="1:7" ht="17.25" x14ac:dyDescent="0.2">
      <c r="A18" s="75">
        <f t="shared" si="0"/>
        <v>182</v>
      </c>
      <c r="B18" s="79">
        <f t="shared" si="0"/>
        <v>182</v>
      </c>
      <c r="C18" s="15">
        <f t="shared" si="0"/>
        <v>182</v>
      </c>
      <c r="D18" s="41"/>
      <c r="E18" s="16"/>
      <c r="F18" s="29"/>
      <c r="G18" s="30"/>
    </row>
    <row r="19" spans="1:7" ht="17.25" x14ac:dyDescent="0.2">
      <c r="A19" s="80">
        <f t="shared" si="0"/>
        <v>183</v>
      </c>
      <c r="B19" s="81">
        <f t="shared" si="0"/>
        <v>183</v>
      </c>
      <c r="C19" s="17">
        <f t="shared" si="0"/>
        <v>183</v>
      </c>
      <c r="D19" s="41"/>
      <c r="E19" s="16"/>
      <c r="F19" s="29"/>
      <c r="G19" s="30"/>
    </row>
    <row r="20" spans="1:7" ht="17.25" x14ac:dyDescent="0.2">
      <c r="A20" s="80">
        <f t="shared" si="0"/>
        <v>184</v>
      </c>
      <c r="B20" s="81">
        <f t="shared" si="0"/>
        <v>184</v>
      </c>
      <c r="C20" s="17">
        <f>C19+1</f>
        <v>184</v>
      </c>
      <c r="D20" s="41"/>
      <c r="E20" s="16"/>
      <c r="F20" s="29"/>
      <c r="G20" s="30"/>
    </row>
    <row r="21" spans="1:7" ht="17.25" x14ac:dyDescent="0.2">
      <c r="A21" s="85" t="s">
        <v>12</v>
      </c>
      <c r="B21" s="85"/>
      <c r="C21" s="85"/>
      <c r="D21" s="42">
        <f>SUM(D14:D20)</f>
        <v>0</v>
      </c>
      <c r="E21" s="18"/>
      <c r="F21" s="13"/>
    </row>
    <row r="22" spans="1:7" ht="17.25" x14ac:dyDescent="0.2">
      <c r="A22" s="75">
        <f>A20+1</f>
        <v>185</v>
      </c>
      <c r="B22" s="76"/>
      <c r="C22" s="15">
        <f>C20+1</f>
        <v>185</v>
      </c>
      <c r="D22" s="41"/>
      <c r="E22" s="16"/>
      <c r="F22" s="13"/>
    </row>
    <row r="23" spans="1:7" ht="17.25" x14ac:dyDescent="0.2">
      <c r="A23" s="75">
        <f t="shared" ref="A23:A28" si="1">A22+1</f>
        <v>186</v>
      </c>
      <c r="B23" s="76"/>
      <c r="C23" s="15">
        <f t="shared" ref="C23:C28" si="2">C22+1</f>
        <v>186</v>
      </c>
      <c r="D23" s="41"/>
      <c r="E23" s="16"/>
      <c r="F23" s="13"/>
    </row>
    <row r="24" spans="1:7" ht="17.25" x14ac:dyDescent="0.2">
      <c r="A24" s="75">
        <f t="shared" si="1"/>
        <v>187</v>
      </c>
      <c r="B24" s="76"/>
      <c r="C24" s="15">
        <f t="shared" si="2"/>
        <v>187</v>
      </c>
      <c r="D24" s="41"/>
      <c r="E24" s="16"/>
      <c r="F24" s="13"/>
    </row>
    <row r="25" spans="1:7" ht="17.25" x14ac:dyDescent="0.2">
      <c r="A25" s="75">
        <f t="shared" si="1"/>
        <v>188</v>
      </c>
      <c r="B25" s="76"/>
      <c r="C25" s="15">
        <f t="shared" si="2"/>
        <v>188</v>
      </c>
      <c r="D25" s="41"/>
      <c r="E25" s="16"/>
      <c r="F25" s="13"/>
    </row>
    <row r="26" spans="1:7" ht="17.25" x14ac:dyDescent="0.2">
      <c r="A26" s="75">
        <f t="shared" si="1"/>
        <v>189</v>
      </c>
      <c r="B26" s="76"/>
      <c r="C26" s="15">
        <f t="shared" si="2"/>
        <v>189</v>
      </c>
      <c r="D26" s="41"/>
      <c r="E26" s="19"/>
      <c r="F26" s="13"/>
    </row>
    <row r="27" spans="1:7" ht="17.25" x14ac:dyDescent="0.2">
      <c r="A27" s="75">
        <f t="shared" si="1"/>
        <v>190</v>
      </c>
      <c r="B27" s="76"/>
      <c r="C27" s="17">
        <f t="shared" si="2"/>
        <v>190</v>
      </c>
      <c r="D27" s="41"/>
      <c r="E27" s="19"/>
      <c r="F27" s="13"/>
    </row>
    <row r="28" spans="1:7" ht="17.25" x14ac:dyDescent="0.2">
      <c r="A28" s="75">
        <f t="shared" si="1"/>
        <v>191</v>
      </c>
      <c r="B28" s="76"/>
      <c r="C28" s="17">
        <f t="shared" si="2"/>
        <v>191</v>
      </c>
      <c r="D28" s="41"/>
      <c r="E28" s="19"/>
      <c r="F28" s="13"/>
    </row>
    <row r="29" spans="1:7" ht="17.25" x14ac:dyDescent="0.2">
      <c r="A29" s="85" t="s">
        <v>13</v>
      </c>
      <c r="B29" s="85"/>
      <c r="C29" s="85"/>
      <c r="D29" s="42">
        <f>SUM(D22:D28)</f>
        <v>0</v>
      </c>
      <c r="E29" s="20"/>
      <c r="F29" s="13"/>
    </row>
    <row r="30" spans="1:7" ht="17.25" x14ac:dyDescent="0.2">
      <c r="A30" s="75">
        <f>A28+1</f>
        <v>192</v>
      </c>
      <c r="B30" s="76"/>
      <c r="C30" s="15">
        <f>C28+1</f>
        <v>192</v>
      </c>
      <c r="D30" s="41"/>
      <c r="E30" s="19"/>
      <c r="F30" s="13"/>
    </row>
    <row r="31" spans="1:7" ht="17.25" x14ac:dyDescent="0.2">
      <c r="A31" s="75">
        <f t="shared" ref="A31:A36" si="3">A30+1</f>
        <v>193</v>
      </c>
      <c r="B31" s="76"/>
      <c r="C31" s="15">
        <f t="shared" ref="C31:C36" si="4">C30+1</f>
        <v>193</v>
      </c>
      <c r="D31" s="41"/>
      <c r="E31" s="19"/>
      <c r="F31" s="13"/>
    </row>
    <row r="32" spans="1:7" ht="17.25" x14ac:dyDescent="0.2">
      <c r="A32" s="75">
        <f t="shared" si="3"/>
        <v>194</v>
      </c>
      <c r="B32" s="76"/>
      <c r="C32" s="15">
        <f t="shared" si="4"/>
        <v>194</v>
      </c>
      <c r="D32" s="41"/>
      <c r="E32" s="19"/>
      <c r="F32" s="13"/>
    </row>
    <row r="33" spans="1:6" ht="17.25" x14ac:dyDescent="0.2">
      <c r="A33" s="75">
        <f t="shared" si="3"/>
        <v>195</v>
      </c>
      <c r="B33" s="76"/>
      <c r="C33" s="15">
        <f t="shared" si="4"/>
        <v>195</v>
      </c>
      <c r="D33" s="41"/>
      <c r="E33" s="19"/>
      <c r="F33" s="13"/>
    </row>
    <row r="34" spans="1:6" ht="17.25" x14ac:dyDescent="0.2">
      <c r="A34" s="75">
        <f t="shared" si="3"/>
        <v>196</v>
      </c>
      <c r="B34" s="76"/>
      <c r="C34" s="15">
        <f t="shared" si="4"/>
        <v>196</v>
      </c>
      <c r="D34" s="41"/>
      <c r="E34" s="19"/>
      <c r="F34" s="13"/>
    </row>
    <row r="35" spans="1:6" ht="17.25" x14ac:dyDescent="0.2">
      <c r="A35" s="75">
        <f t="shared" si="3"/>
        <v>197</v>
      </c>
      <c r="B35" s="76"/>
      <c r="C35" s="17">
        <f t="shared" si="4"/>
        <v>197</v>
      </c>
      <c r="D35" s="41"/>
      <c r="E35" s="19"/>
      <c r="F35" s="13"/>
    </row>
    <row r="36" spans="1:6" ht="17.25" x14ac:dyDescent="0.2">
      <c r="A36" s="75">
        <f t="shared" si="3"/>
        <v>198</v>
      </c>
      <c r="B36" s="76"/>
      <c r="C36" s="17">
        <f t="shared" si="4"/>
        <v>198</v>
      </c>
      <c r="D36" s="41"/>
      <c r="E36" s="19"/>
      <c r="F36" s="13"/>
    </row>
    <row r="37" spans="1:6" ht="17.25" x14ac:dyDescent="0.2">
      <c r="A37" s="85" t="s">
        <v>14</v>
      </c>
      <c r="B37" s="85"/>
      <c r="C37" s="85"/>
      <c r="D37" s="42">
        <f>SUM(D30:D36)</f>
        <v>0</v>
      </c>
      <c r="E37" s="20"/>
      <c r="F37" s="13"/>
    </row>
    <row r="38" spans="1:6" ht="17.25" x14ac:dyDescent="0.2">
      <c r="A38" s="75">
        <f>A36+1</f>
        <v>199</v>
      </c>
      <c r="B38" s="76"/>
      <c r="C38" s="15">
        <f>C36+1</f>
        <v>199</v>
      </c>
      <c r="D38" s="41"/>
      <c r="E38" s="19"/>
      <c r="F38" s="13"/>
    </row>
    <row r="39" spans="1:6" ht="17.25" x14ac:dyDescent="0.2">
      <c r="A39" s="75">
        <f t="shared" ref="A39:A44" si="5">A38+1</f>
        <v>200</v>
      </c>
      <c r="B39" s="76"/>
      <c r="C39" s="15">
        <f t="shared" ref="C39:C44" si="6">C38+1</f>
        <v>200</v>
      </c>
      <c r="D39" s="41"/>
      <c r="E39" s="19"/>
      <c r="F39" s="13"/>
    </row>
    <row r="40" spans="1:6" ht="17.25" x14ac:dyDescent="0.2">
      <c r="A40" s="75">
        <f t="shared" si="5"/>
        <v>201</v>
      </c>
      <c r="B40" s="76"/>
      <c r="C40" s="15">
        <f t="shared" si="6"/>
        <v>201</v>
      </c>
      <c r="D40" s="41"/>
      <c r="E40" s="19"/>
      <c r="F40" s="13"/>
    </row>
    <row r="41" spans="1:6" ht="17.25" x14ac:dyDescent="0.2">
      <c r="A41" s="75">
        <f t="shared" si="5"/>
        <v>202</v>
      </c>
      <c r="B41" s="76"/>
      <c r="C41" s="15">
        <f t="shared" si="6"/>
        <v>202</v>
      </c>
      <c r="D41" s="41"/>
      <c r="E41" s="19"/>
      <c r="F41" s="13"/>
    </row>
    <row r="42" spans="1:6" ht="17.25" x14ac:dyDescent="0.2">
      <c r="A42" s="75">
        <f t="shared" si="5"/>
        <v>203</v>
      </c>
      <c r="B42" s="76"/>
      <c r="C42" s="15">
        <f t="shared" si="6"/>
        <v>203</v>
      </c>
      <c r="D42" s="41"/>
      <c r="E42" s="19"/>
      <c r="F42" s="13"/>
    </row>
    <row r="43" spans="1:6" ht="17.25" x14ac:dyDescent="0.2">
      <c r="A43" s="75">
        <f t="shared" si="5"/>
        <v>204</v>
      </c>
      <c r="B43" s="76"/>
      <c r="C43" s="17">
        <f t="shared" si="6"/>
        <v>204</v>
      </c>
      <c r="D43" s="41"/>
      <c r="E43" s="19"/>
      <c r="F43" s="13"/>
    </row>
    <row r="44" spans="1:6" ht="17.25" x14ac:dyDescent="0.2">
      <c r="A44" s="75">
        <f t="shared" si="5"/>
        <v>205</v>
      </c>
      <c r="B44" s="76"/>
      <c r="C44" s="17">
        <f t="shared" si="6"/>
        <v>205</v>
      </c>
      <c r="D44" s="41"/>
      <c r="E44" s="19"/>
      <c r="F44" s="13"/>
    </row>
    <row r="45" spans="1:6" ht="17.25" x14ac:dyDescent="0.2">
      <c r="A45" s="85" t="s">
        <v>15</v>
      </c>
      <c r="B45" s="85"/>
      <c r="C45" s="85"/>
      <c r="D45" s="42">
        <f>SUM(D38:D44)</f>
        <v>0</v>
      </c>
      <c r="E45" s="20"/>
      <c r="F45" s="13"/>
    </row>
    <row r="46" spans="1:6" ht="17.25" x14ac:dyDescent="0.2">
      <c r="A46" s="75">
        <f>A44+1</f>
        <v>206</v>
      </c>
      <c r="B46" s="76"/>
      <c r="C46" s="15">
        <f>C44+1</f>
        <v>206</v>
      </c>
      <c r="D46" s="41"/>
      <c r="E46" s="19"/>
      <c r="F46" s="13"/>
    </row>
    <row r="47" spans="1:6" ht="17.25" x14ac:dyDescent="0.2">
      <c r="A47" s="75">
        <f t="shared" ref="A47:A52" si="7">A46+1</f>
        <v>207</v>
      </c>
      <c r="B47" s="76"/>
      <c r="C47" s="15">
        <f t="shared" ref="C47:C52" si="8">C46+1</f>
        <v>207</v>
      </c>
      <c r="D47" s="41"/>
      <c r="E47" s="19"/>
      <c r="F47" s="13"/>
    </row>
    <row r="48" spans="1:6" ht="17.25" x14ac:dyDescent="0.2">
      <c r="A48" s="75">
        <f t="shared" si="7"/>
        <v>208</v>
      </c>
      <c r="B48" s="76"/>
      <c r="C48" s="15">
        <f t="shared" si="8"/>
        <v>208</v>
      </c>
      <c r="D48" s="41"/>
      <c r="E48" s="19"/>
      <c r="F48" s="13"/>
    </row>
    <row r="49" spans="1:6" ht="17.25" x14ac:dyDescent="0.2">
      <c r="A49" s="75">
        <f t="shared" si="7"/>
        <v>209</v>
      </c>
      <c r="B49" s="76"/>
      <c r="C49" s="15">
        <f t="shared" si="8"/>
        <v>209</v>
      </c>
      <c r="D49" s="41"/>
      <c r="E49" s="19"/>
      <c r="F49" s="13"/>
    </row>
    <row r="50" spans="1:6" ht="17.25" x14ac:dyDescent="0.2">
      <c r="A50" s="75">
        <f t="shared" si="7"/>
        <v>210</v>
      </c>
      <c r="B50" s="76"/>
      <c r="C50" s="15">
        <f t="shared" si="8"/>
        <v>210</v>
      </c>
      <c r="D50" s="41"/>
      <c r="E50" s="19"/>
      <c r="F50" s="13"/>
    </row>
    <row r="51" spans="1:6" ht="17.25" x14ac:dyDescent="0.2">
      <c r="A51" s="75">
        <f t="shared" si="7"/>
        <v>211</v>
      </c>
      <c r="B51" s="76"/>
      <c r="C51" s="15">
        <f t="shared" si="8"/>
        <v>211</v>
      </c>
      <c r="D51" s="41"/>
      <c r="E51" s="19"/>
      <c r="F51" s="13"/>
    </row>
    <row r="52" spans="1:6" ht="17.25" x14ac:dyDescent="0.2">
      <c r="A52" s="75">
        <f t="shared" si="7"/>
        <v>212</v>
      </c>
      <c r="B52" s="76"/>
      <c r="C52" s="15">
        <f t="shared" si="8"/>
        <v>212</v>
      </c>
      <c r="D52" s="41"/>
      <c r="E52" s="19"/>
      <c r="F52" s="13"/>
    </row>
    <row r="53" spans="1:6" ht="17.25" x14ac:dyDescent="0.2">
      <c r="A53" s="86" t="s">
        <v>16</v>
      </c>
      <c r="B53" s="87"/>
      <c r="C53" s="88"/>
      <c r="D53" s="42">
        <f>SUM(D46:D52)</f>
        <v>0</v>
      </c>
      <c r="E53" s="20"/>
      <c r="F53" s="13"/>
    </row>
    <row r="54" spans="1:6" ht="17.25" x14ac:dyDescent="0.2">
      <c r="A54" s="75">
        <f>A52+1</f>
        <v>213</v>
      </c>
      <c r="B54" s="76"/>
      <c r="C54" s="15">
        <f>C52+1</f>
        <v>213</v>
      </c>
      <c r="D54" s="41"/>
      <c r="E54" s="19"/>
      <c r="F54" s="13"/>
    </row>
    <row r="55" spans="1:6" ht="17.25" x14ac:dyDescent="0.2">
      <c r="A55" s="75">
        <f t="shared" ref="A55:A60" si="9">A54+1</f>
        <v>214</v>
      </c>
      <c r="B55" s="76"/>
      <c r="C55" s="15">
        <f t="shared" ref="C55:C60" si="10">C54+1</f>
        <v>214</v>
      </c>
      <c r="D55" s="41"/>
      <c r="E55" s="19"/>
      <c r="F55" s="13"/>
    </row>
    <row r="56" spans="1:6" ht="17.25" x14ac:dyDescent="0.2">
      <c r="A56" s="75">
        <f t="shared" si="9"/>
        <v>215</v>
      </c>
      <c r="B56" s="76"/>
      <c r="C56" s="15">
        <f t="shared" si="10"/>
        <v>215</v>
      </c>
      <c r="D56" s="41"/>
      <c r="E56" s="19"/>
      <c r="F56" s="13"/>
    </row>
    <row r="57" spans="1:6" ht="17.25" x14ac:dyDescent="0.2">
      <c r="A57" s="75">
        <f t="shared" si="9"/>
        <v>216</v>
      </c>
      <c r="B57" s="76"/>
      <c r="C57" s="15">
        <f t="shared" si="10"/>
        <v>216</v>
      </c>
      <c r="D57" s="41"/>
      <c r="E57" s="19"/>
      <c r="F57" s="13"/>
    </row>
    <row r="58" spans="1:6" ht="17.25" x14ac:dyDescent="0.2">
      <c r="A58" s="75">
        <f t="shared" si="9"/>
        <v>217</v>
      </c>
      <c r="B58" s="76"/>
      <c r="C58" s="15">
        <f t="shared" si="10"/>
        <v>217</v>
      </c>
      <c r="D58" s="41"/>
      <c r="E58" s="19"/>
      <c r="F58" s="13"/>
    </row>
    <row r="59" spans="1:6" ht="17.25" x14ac:dyDescent="0.2">
      <c r="A59" s="75">
        <f t="shared" si="9"/>
        <v>218</v>
      </c>
      <c r="B59" s="76"/>
      <c r="C59" s="15">
        <f t="shared" si="10"/>
        <v>218</v>
      </c>
      <c r="D59" s="41"/>
      <c r="E59" s="19"/>
      <c r="F59" s="13"/>
    </row>
    <row r="60" spans="1:6" ht="17.25" x14ac:dyDescent="0.2">
      <c r="A60" s="75">
        <f t="shared" si="9"/>
        <v>219</v>
      </c>
      <c r="B60" s="76"/>
      <c r="C60" s="15">
        <f t="shared" si="10"/>
        <v>219</v>
      </c>
      <c r="D60" s="41"/>
      <c r="E60" s="19"/>
      <c r="F60" s="13"/>
    </row>
    <row r="61" spans="1:6" ht="17.25" x14ac:dyDescent="0.2">
      <c r="A61" s="86" t="s">
        <v>32</v>
      </c>
      <c r="B61" s="87"/>
      <c r="C61" s="88"/>
      <c r="D61" s="42">
        <f>SUM(D54:D60)</f>
        <v>0</v>
      </c>
      <c r="E61" s="20"/>
      <c r="F61" s="13"/>
    </row>
    <row r="62" spans="1:6" x14ac:dyDescent="0.2">
      <c r="A62" s="89" t="str">
        <f>CONCATENATE(PROPER(TEXT(PJour,"mmmm aaa"))," : total des heures sur l'opération")</f>
        <v>Juillet 1904 : total des heures sur l'opération</v>
      </c>
      <c r="B62" s="90"/>
      <c r="C62" s="91"/>
      <c r="D62" s="43">
        <f>SUM(D61,D53,D45,D37,D29,D21)</f>
        <v>0</v>
      </c>
      <c r="E62" s="14"/>
      <c r="F62" s="13"/>
    </row>
    <row r="63" spans="1:6" x14ac:dyDescent="0.2">
      <c r="F63" s="13"/>
    </row>
    <row r="64" spans="1:6" x14ac:dyDescent="0.2">
      <c r="A64" s="13"/>
    </row>
    <row r="65" spans="1:6" ht="16.5" customHeight="1" x14ac:dyDescent="0.2">
      <c r="A65" s="13"/>
    </row>
    <row r="66" spans="1:6" ht="16.5" customHeight="1" x14ac:dyDescent="0.2">
      <c r="A66" s="13"/>
    </row>
    <row r="67" spans="1:6" ht="16.5" customHeight="1" x14ac:dyDescent="0.2">
      <c r="A67" s="13"/>
    </row>
    <row r="68" spans="1:6" ht="28.5" customHeight="1" x14ac:dyDescent="0.2">
      <c r="A68" s="13"/>
    </row>
    <row r="69" spans="1:6" ht="16.5" customHeight="1" x14ac:dyDescent="0.2">
      <c r="A69" s="13"/>
      <c r="F69" s="9"/>
    </row>
    <row r="70" spans="1:6" ht="33" customHeight="1" x14ac:dyDescent="0.2">
      <c r="A70" s="13"/>
    </row>
    <row r="71" spans="1:6" ht="28.5" customHeight="1" x14ac:dyDescent="0.2">
      <c r="A71" s="13"/>
    </row>
    <row r="72" spans="1:6" ht="28.5" customHeight="1" x14ac:dyDescent="0.2">
      <c r="A72" s="13"/>
    </row>
    <row r="73" spans="1:6" ht="28.5" customHeight="1" x14ac:dyDescent="0.2">
      <c r="A73" s="13"/>
    </row>
    <row r="74" spans="1:6" ht="25.5" customHeight="1" x14ac:dyDescent="0.2">
      <c r="A74" s="13"/>
    </row>
    <row r="75" spans="1:6" ht="16.5" customHeight="1" x14ac:dyDescent="0.2">
      <c r="A75" s="13"/>
    </row>
    <row r="76" spans="1:6" x14ac:dyDescent="0.2">
      <c r="A76" s="13"/>
    </row>
    <row r="77" spans="1:6" ht="30.75" customHeight="1" x14ac:dyDescent="0.2">
      <c r="A77" s="13"/>
    </row>
  </sheetData>
  <sheetProtection formatCells="0" formatColumns="0" formatRows="0"/>
  <mergeCells count="62">
    <mergeCell ref="A62:C62"/>
    <mergeCell ref="A56:B56"/>
    <mergeCell ref="A57:B57"/>
    <mergeCell ref="A58:B58"/>
    <mergeCell ref="A59:B59"/>
    <mergeCell ref="A60:B60"/>
    <mergeCell ref="A61:C61"/>
    <mergeCell ref="A50:B50"/>
    <mergeCell ref="A51:B51"/>
    <mergeCell ref="A52:B52"/>
    <mergeCell ref="A53:C53"/>
    <mergeCell ref="A54:B54"/>
    <mergeCell ref="A55:B55"/>
    <mergeCell ref="A44:B44"/>
    <mergeCell ref="A45:C45"/>
    <mergeCell ref="A46:B46"/>
    <mergeCell ref="A47:B47"/>
    <mergeCell ref="A48:B48"/>
    <mergeCell ref="A49:B49"/>
    <mergeCell ref="A38:B38"/>
    <mergeCell ref="A39:B39"/>
    <mergeCell ref="A40:B40"/>
    <mergeCell ref="A41:B41"/>
    <mergeCell ref="A42:B42"/>
    <mergeCell ref="A43:B43"/>
    <mergeCell ref="A32:B32"/>
    <mergeCell ref="A33:B33"/>
    <mergeCell ref="A34:B34"/>
    <mergeCell ref="A35:B35"/>
    <mergeCell ref="A36:B36"/>
    <mergeCell ref="A37:C37"/>
    <mergeCell ref="A26:B26"/>
    <mergeCell ref="A27:B27"/>
    <mergeCell ref="A28:B28"/>
    <mergeCell ref="A29:C29"/>
    <mergeCell ref="A30:B30"/>
    <mergeCell ref="A31:B31"/>
    <mergeCell ref="A20:B20"/>
    <mergeCell ref="A21:C21"/>
    <mergeCell ref="A22:B22"/>
    <mergeCell ref="A23:B23"/>
    <mergeCell ref="A24:B24"/>
    <mergeCell ref="A25:B25"/>
    <mergeCell ref="A14:B14"/>
    <mergeCell ref="A15:B15"/>
    <mergeCell ref="A16:B16"/>
    <mergeCell ref="A17:B17"/>
    <mergeCell ref="A18:B18"/>
    <mergeCell ref="A19:B19"/>
    <mergeCell ref="A9:C9"/>
    <mergeCell ref="D9:E9"/>
    <mergeCell ref="A10:C10"/>
    <mergeCell ref="D10:E10"/>
    <mergeCell ref="A12:E12"/>
    <mergeCell ref="A13:B13"/>
    <mergeCell ref="C2:F3"/>
    <mergeCell ref="A5:C5"/>
    <mergeCell ref="D5:E5"/>
    <mergeCell ref="A6:C6"/>
    <mergeCell ref="D6:E6"/>
    <mergeCell ref="A8:C8"/>
    <mergeCell ref="D8:E8"/>
  </mergeCells>
  <conditionalFormatting sqref="C14:C20 C22:C28 C30:C36 C38:C44 C46:C52">
    <cfRule type="cellIs" dxfId="101" priority="15" stopIfTrue="1" operator="notBetween">
      <formula>PJour</formula>
      <formula>DJour</formula>
    </cfRule>
    <cfRule type="cellIs" dxfId="100" priority="16" stopIfTrue="1" operator="equal">
      <formula>TODAY()</formula>
    </cfRule>
  </conditionalFormatting>
  <conditionalFormatting sqref="D19">
    <cfRule type="expression" dxfId="99" priority="14" stopIfTrue="1">
      <formula>$E19="Jour de l'An"</formula>
    </cfRule>
  </conditionalFormatting>
  <conditionalFormatting sqref="D20:D21">
    <cfRule type="expression" dxfId="98" priority="13" stopIfTrue="1">
      <formula>$E20="Jour de l'An"</formula>
    </cfRule>
  </conditionalFormatting>
  <conditionalFormatting sqref="D27">
    <cfRule type="expression" dxfId="97" priority="12" stopIfTrue="1">
      <formula>$E27="Jour de l'An"</formula>
    </cfRule>
  </conditionalFormatting>
  <conditionalFormatting sqref="D28:D29">
    <cfRule type="expression" dxfId="96" priority="11" stopIfTrue="1">
      <formula>$E28="Jour de l'An"</formula>
    </cfRule>
  </conditionalFormatting>
  <conditionalFormatting sqref="D35">
    <cfRule type="expression" dxfId="95" priority="10" stopIfTrue="1">
      <formula>$E35="Jour de l'An"</formula>
    </cfRule>
  </conditionalFormatting>
  <conditionalFormatting sqref="D36">
    <cfRule type="expression" dxfId="94" priority="9" stopIfTrue="1">
      <formula>$E36="Jour de l'An"</formula>
    </cfRule>
  </conditionalFormatting>
  <conditionalFormatting sqref="D43">
    <cfRule type="expression" dxfId="93" priority="8" stopIfTrue="1">
      <formula>$E43="Jour de l'An"</formula>
    </cfRule>
  </conditionalFormatting>
  <conditionalFormatting sqref="D44">
    <cfRule type="expression" dxfId="92" priority="7" stopIfTrue="1">
      <formula>$E44="Jour de l'An"</formula>
    </cfRule>
  </conditionalFormatting>
  <conditionalFormatting sqref="D53 D45 D37">
    <cfRule type="expression" dxfId="91" priority="6" stopIfTrue="1">
      <formula>$E37="Jour de l'An"</formula>
    </cfRule>
  </conditionalFormatting>
  <conditionalFormatting sqref="D5:E6 D8:E10">
    <cfRule type="cellIs" dxfId="90" priority="5" stopIfTrue="1" operator="equal">
      <formula>0</formula>
    </cfRule>
  </conditionalFormatting>
  <conditionalFormatting sqref="C54:C60">
    <cfRule type="cellIs" dxfId="89" priority="2" stopIfTrue="1" operator="notBetween">
      <formula>PJour</formula>
      <formula>DJour</formula>
    </cfRule>
    <cfRule type="cellIs" dxfId="88" priority="3" stopIfTrue="1" operator="equal">
      <formula>TODAY()</formula>
    </cfRule>
  </conditionalFormatting>
  <conditionalFormatting sqref="D61">
    <cfRule type="expression" dxfId="87" priority="1" stopIfTrue="1">
      <formula>$E61="Jour de l'An"</formula>
    </cfRule>
  </conditionalFormatting>
  <pageMargins left="0.78749999999999998" right="0.78749999999999998" top="0.78749999999999998" bottom="0.78749999999999998" header="0.51180555555555562" footer="0.51180555555555562"/>
  <pageSetup paperSize="9" scale="58" firstPageNumber="0" orientation="portrait" horizontalDpi="300" verticalDpi="3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"/>
  <dimension ref="A1:T77"/>
  <sheetViews>
    <sheetView showGridLines="0" showRowColHeaders="0" topLeftCell="A28" zoomScale="75" zoomScaleNormal="75" workbookViewId="0">
      <selection activeCell="D63" sqref="D63"/>
    </sheetView>
  </sheetViews>
  <sheetFormatPr baseColWidth="10" defaultRowHeight="15" x14ac:dyDescent="0.2"/>
  <cols>
    <col min="1" max="1" width="14.140625" style="1" customWidth="1"/>
    <col min="2" max="2" width="23.85546875" style="1" customWidth="1"/>
    <col min="3" max="3" width="16.85546875" style="1" bestFit="1" customWidth="1"/>
    <col min="4" max="4" width="16.85546875" style="1" customWidth="1"/>
    <col min="5" max="5" width="68.85546875" style="1" customWidth="1"/>
    <col min="6" max="6" width="13" style="1" customWidth="1"/>
    <col min="7" max="7" width="11.5703125" style="1" hidden="1" customWidth="1"/>
    <col min="8" max="9" width="12.7109375" style="1" hidden="1" customWidth="1"/>
    <col min="10" max="10" width="11.5703125" style="1" hidden="1" customWidth="1"/>
    <col min="11" max="11" width="12" style="1" hidden="1" customWidth="1"/>
    <col min="12" max="14" width="11.5703125" style="1" hidden="1" customWidth="1"/>
    <col min="15" max="17" width="11.42578125" style="1" hidden="1" customWidth="1"/>
    <col min="18" max="18" width="13.42578125" style="1" hidden="1" customWidth="1"/>
    <col min="19" max="19" width="14" style="1" hidden="1" customWidth="1"/>
    <col min="20" max="20" width="15.42578125" style="1" hidden="1" customWidth="1"/>
    <col min="21" max="16384" width="11.42578125" style="1"/>
  </cols>
  <sheetData>
    <row r="1" spans="1:19" x14ac:dyDescent="0.2">
      <c r="A1" s="13"/>
      <c r="B1" s="13"/>
      <c r="C1" s="13"/>
      <c r="D1" s="13"/>
      <c r="E1" s="13"/>
      <c r="F1" s="13"/>
    </row>
    <row r="2" spans="1:19" ht="35.25" customHeight="1" x14ac:dyDescent="0.2">
      <c r="A2" s="21"/>
      <c r="B2" s="21"/>
      <c r="C2" s="78" t="s">
        <v>4</v>
      </c>
      <c r="D2" s="78"/>
      <c r="E2" s="78"/>
      <c r="F2" s="78"/>
    </row>
    <row r="3" spans="1:19" ht="30.75" customHeight="1" x14ac:dyDescent="0.2">
      <c r="A3" s="22"/>
      <c r="B3" s="22"/>
      <c r="C3" s="78"/>
      <c r="D3" s="78"/>
      <c r="E3" s="78"/>
      <c r="F3" s="78"/>
    </row>
    <row r="4" spans="1:19" ht="18.75" customHeight="1" thickBot="1" x14ac:dyDescent="0.25">
      <c r="A4" s="10"/>
      <c r="B4" s="10"/>
      <c r="C4" s="10"/>
      <c r="D4" s="10"/>
      <c r="E4" s="10"/>
      <c r="F4" s="10"/>
    </row>
    <row r="5" spans="1:19" ht="16.5" x14ac:dyDescent="0.3">
      <c r="A5" s="74" t="s">
        <v>5</v>
      </c>
      <c r="B5" s="74"/>
      <c r="C5" s="74"/>
      <c r="D5" s="83">
        <f>'Avant de commencer'!F19</f>
        <v>0</v>
      </c>
      <c r="E5" s="83"/>
      <c r="F5" s="32"/>
      <c r="G5" s="40" t="s">
        <v>41</v>
      </c>
      <c r="H5" s="40" t="str">
        <f>IF(PJour=213,"M8",A12)</f>
        <v>M8</v>
      </c>
      <c r="R5" s="2" t="s">
        <v>0</v>
      </c>
      <c r="S5" s="3" t="s">
        <v>1</v>
      </c>
    </row>
    <row r="6" spans="1:19" ht="18.75" thickBot="1" x14ac:dyDescent="0.35">
      <c r="A6" s="74" t="s">
        <v>6</v>
      </c>
      <c r="B6" s="74"/>
      <c r="C6" s="74"/>
      <c r="D6" s="82">
        <f>'Avant de commencer'!F20</f>
        <v>0</v>
      </c>
      <c r="E6" s="82"/>
      <c r="F6" s="32"/>
      <c r="Q6" s="4"/>
      <c r="R6" s="5">
        <f>DATE(YEAR('Avant de commencer'!F17),MONTH('Avant de commencer'!F17)+7,1)</f>
        <v>213</v>
      </c>
      <c r="S6" s="6">
        <f>DATE(YEAR('Avant de commencer'!F17),MONTH('Avant de commencer'!F17)+8,1)-1</f>
        <v>243</v>
      </c>
    </row>
    <row r="7" spans="1:19" ht="16.5" x14ac:dyDescent="0.3">
      <c r="A7" s="38"/>
      <c r="B7" s="38"/>
      <c r="C7" s="38"/>
      <c r="D7" s="12"/>
      <c r="F7" s="31"/>
      <c r="R7" s="1">
        <f>PJour</f>
        <v>213</v>
      </c>
    </row>
    <row r="8" spans="1:19" ht="16.5" x14ac:dyDescent="0.3">
      <c r="A8" s="74" t="s">
        <v>7</v>
      </c>
      <c r="B8" s="74"/>
      <c r="C8" s="74"/>
      <c r="D8" s="83">
        <f>'Avant de commencer'!F21</f>
        <v>0</v>
      </c>
      <c r="E8" s="83"/>
      <c r="F8" s="32"/>
    </row>
    <row r="9" spans="1:19" ht="16.5" x14ac:dyDescent="0.3">
      <c r="A9" s="74" t="s">
        <v>8</v>
      </c>
      <c r="B9" s="74"/>
      <c r="C9" s="74"/>
      <c r="D9" s="82">
        <f>'Avant de commencer'!F22</f>
        <v>0</v>
      </c>
      <c r="E9" s="82"/>
      <c r="F9" s="31"/>
    </row>
    <row r="10" spans="1:19" ht="16.5" x14ac:dyDescent="0.3">
      <c r="A10" s="74" t="s">
        <v>9</v>
      </c>
      <c r="B10" s="74"/>
      <c r="C10" s="74"/>
      <c r="D10" s="82">
        <f>'Avant de commencer'!F23</f>
        <v>0</v>
      </c>
      <c r="E10" s="82"/>
      <c r="F10" s="32"/>
      <c r="R10" s="27"/>
    </row>
    <row r="11" spans="1:19" x14ac:dyDescent="0.2">
      <c r="A11" s="13"/>
      <c r="B11" s="13"/>
      <c r="C11" s="13"/>
      <c r="D11" s="13"/>
      <c r="E11" s="28"/>
      <c r="F11" s="13"/>
    </row>
    <row r="12" spans="1:19" ht="27.75" customHeight="1" x14ac:dyDescent="0.2">
      <c r="A12" s="77" t="str">
        <f>PROPER(TEXT(PJour,"mmmm aaa"))</f>
        <v>Août 1904</v>
      </c>
      <c r="B12" s="77"/>
      <c r="C12" s="77"/>
      <c r="D12" s="77"/>
      <c r="E12" s="77"/>
      <c r="F12" s="13"/>
      <c r="I12" s="27"/>
    </row>
    <row r="13" spans="1:19" s="7" customFormat="1" x14ac:dyDescent="0.2">
      <c r="A13" s="84" t="s">
        <v>10</v>
      </c>
      <c r="B13" s="84"/>
      <c r="C13" s="25" t="s">
        <v>11</v>
      </c>
      <c r="D13" s="26" t="s">
        <v>2</v>
      </c>
      <c r="E13" s="24" t="s">
        <v>3</v>
      </c>
      <c r="F13" s="13"/>
    </row>
    <row r="14" spans="1:19" ht="17.25" x14ac:dyDescent="0.2">
      <c r="A14" s="75">
        <f>PJour-WEEKDAY(PJour,3)</f>
        <v>213</v>
      </c>
      <c r="B14" s="79">
        <f>PJour-WEEKDAY(PJour,3)</f>
        <v>213</v>
      </c>
      <c r="C14" s="15">
        <f>PJour-WEEKDAY(PJour,3)</f>
        <v>213</v>
      </c>
      <c r="D14" s="41"/>
      <c r="E14" s="16"/>
      <c r="F14" s="29"/>
      <c r="G14" s="30"/>
    </row>
    <row r="15" spans="1:19" ht="17.25" x14ac:dyDescent="0.2">
      <c r="A15" s="75">
        <f t="shared" ref="A15:C20" si="0">A14+1</f>
        <v>214</v>
      </c>
      <c r="B15" s="79">
        <f t="shared" si="0"/>
        <v>214</v>
      </c>
      <c r="C15" s="15">
        <f>C14+1</f>
        <v>214</v>
      </c>
      <c r="D15" s="41"/>
      <c r="E15" s="16"/>
      <c r="F15" s="29"/>
      <c r="G15" s="30"/>
    </row>
    <row r="16" spans="1:19" ht="17.25" x14ac:dyDescent="0.2">
      <c r="A16" s="75">
        <f t="shared" si="0"/>
        <v>215</v>
      </c>
      <c r="B16" s="79">
        <f t="shared" si="0"/>
        <v>215</v>
      </c>
      <c r="C16" s="15">
        <f t="shared" si="0"/>
        <v>215</v>
      </c>
      <c r="D16" s="41"/>
      <c r="E16" s="16"/>
      <c r="F16" s="29"/>
      <c r="G16" s="30"/>
      <c r="J16" s="27"/>
    </row>
    <row r="17" spans="1:7" ht="17.25" x14ac:dyDescent="0.2">
      <c r="A17" s="75">
        <f t="shared" si="0"/>
        <v>216</v>
      </c>
      <c r="B17" s="79">
        <f t="shared" si="0"/>
        <v>216</v>
      </c>
      <c r="C17" s="15">
        <f t="shared" si="0"/>
        <v>216</v>
      </c>
      <c r="D17" s="41"/>
      <c r="E17" s="16"/>
      <c r="F17" s="29"/>
      <c r="G17" s="30"/>
    </row>
    <row r="18" spans="1:7" ht="17.25" x14ac:dyDescent="0.2">
      <c r="A18" s="75">
        <f t="shared" si="0"/>
        <v>217</v>
      </c>
      <c r="B18" s="79">
        <f t="shared" si="0"/>
        <v>217</v>
      </c>
      <c r="C18" s="15">
        <f t="shared" si="0"/>
        <v>217</v>
      </c>
      <c r="D18" s="41"/>
      <c r="E18" s="16"/>
      <c r="F18" s="29"/>
      <c r="G18" s="30"/>
    </row>
    <row r="19" spans="1:7" ht="17.25" x14ac:dyDescent="0.2">
      <c r="A19" s="80">
        <f t="shared" si="0"/>
        <v>218</v>
      </c>
      <c r="B19" s="81">
        <f t="shared" si="0"/>
        <v>218</v>
      </c>
      <c r="C19" s="17">
        <f t="shared" si="0"/>
        <v>218</v>
      </c>
      <c r="D19" s="41"/>
      <c r="E19" s="16"/>
      <c r="F19" s="29"/>
      <c r="G19" s="30"/>
    </row>
    <row r="20" spans="1:7" ht="17.25" x14ac:dyDescent="0.2">
      <c r="A20" s="80">
        <f t="shared" si="0"/>
        <v>219</v>
      </c>
      <c r="B20" s="81">
        <f t="shared" si="0"/>
        <v>219</v>
      </c>
      <c r="C20" s="17">
        <f>C19+1</f>
        <v>219</v>
      </c>
      <c r="D20" s="41"/>
      <c r="E20" s="16"/>
      <c r="F20" s="29"/>
      <c r="G20" s="30"/>
    </row>
    <row r="21" spans="1:7" ht="17.25" x14ac:dyDescent="0.2">
      <c r="A21" s="85" t="s">
        <v>12</v>
      </c>
      <c r="B21" s="85"/>
      <c r="C21" s="85"/>
      <c r="D21" s="42">
        <f>SUM(D14:D20)</f>
        <v>0</v>
      </c>
      <c r="E21" s="18"/>
      <c r="F21" s="13"/>
    </row>
    <row r="22" spans="1:7" ht="17.25" x14ac:dyDescent="0.2">
      <c r="A22" s="75">
        <f>A20+1</f>
        <v>220</v>
      </c>
      <c r="B22" s="76"/>
      <c r="C22" s="15">
        <f>C20+1</f>
        <v>220</v>
      </c>
      <c r="D22" s="41"/>
      <c r="E22" s="16"/>
      <c r="F22" s="13"/>
    </row>
    <row r="23" spans="1:7" ht="17.25" x14ac:dyDescent="0.2">
      <c r="A23" s="75">
        <f t="shared" ref="A23:A28" si="1">A22+1</f>
        <v>221</v>
      </c>
      <c r="B23" s="76"/>
      <c r="C23" s="15">
        <f t="shared" ref="C23:C28" si="2">C22+1</f>
        <v>221</v>
      </c>
      <c r="D23" s="41"/>
      <c r="E23" s="16"/>
      <c r="F23" s="13"/>
    </row>
    <row r="24" spans="1:7" ht="17.25" x14ac:dyDescent="0.2">
      <c r="A24" s="75">
        <f t="shared" si="1"/>
        <v>222</v>
      </c>
      <c r="B24" s="76"/>
      <c r="C24" s="15">
        <f t="shared" si="2"/>
        <v>222</v>
      </c>
      <c r="D24" s="41"/>
      <c r="E24" s="16"/>
      <c r="F24" s="13"/>
    </row>
    <row r="25" spans="1:7" ht="17.25" x14ac:dyDescent="0.2">
      <c r="A25" s="75">
        <f t="shared" si="1"/>
        <v>223</v>
      </c>
      <c r="B25" s="76"/>
      <c r="C25" s="15">
        <f t="shared" si="2"/>
        <v>223</v>
      </c>
      <c r="D25" s="41"/>
      <c r="E25" s="16"/>
      <c r="F25" s="13"/>
    </row>
    <row r="26" spans="1:7" ht="17.25" x14ac:dyDescent="0.2">
      <c r="A26" s="75">
        <f t="shared" si="1"/>
        <v>224</v>
      </c>
      <c r="B26" s="76"/>
      <c r="C26" s="15">
        <f t="shared" si="2"/>
        <v>224</v>
      </c>
      <c r="D26" s="41"/>
      <c r="E26" s="19"/>
      <c r="F26" s="13"/>
    </row>
    <row r="27" spans="1:7" ht="17.25" x14ac:dyDescent="0.2">
      <c r="A27" s="75">
        <f t="shared" si="1"/>
        <v>225</v>
      </c>
      <c r="B27" s="76"/>
      <c r="C27" s="17">
        <f t="shared" si="2"/>
        <v>225</v>
      </c>
      <c r="D27" s="41"/>
      <c r="E27" s="19"/>
      <c r="F27" s="13"/>
    </row>
    <row r="28" spans="1:7" ht="17.25" x14ac:dyDescent="0.2">
      <c r="A28" s="75">
        <f t="shared" si="1"/>
        <v>226</v>
      </c>
      <c r="B28" s="76"/>
      <c r="C28" s="17">
        <f t="shared" si="2"/>
        <v>226</v>
      </c>
      <c r="D28" s="41"/>
      <c r="E28" s="19"/>
      <c r="F28" s="13"/>
    </row>
    <row r="29" spans="1:7" ht="17.25" x14ac:dyDescent="0.2">
      <c r="A29" s="85" t="s">
        <v>13</v>
      </c>
      <c r="B29" s="85"/>
      <c r="C29" s="85"/>
      <c r="D29" s="42">
        <f>SUM(D22:D28)</f>
        <v>0</v>
      </c>
      <c r="E29" s="20"/>
      <c r="F29" s="13"/>
    </row>
    <row r="30" spans="1:7" ht="17.25" x14ac:dyDescent="0.2">
      <c r="A30" s="75">
        <f>A28+1</f>
        <v>227</v>
      </c>
      <c r="B30" s="76"/>
      <c r="C30" s="15">
        <f>C28+1</f>
        <v>227</v>
      </c>
      <c r="D30" s="41"/>
      <c r="E30" s="19"/>
      <c r="F30" s="13"/>
    </row>
    <row r="31" spans="1:7" ht="17.25" x14ac:dyDescent="0.2">
      <c r="A31" s="75">
        <f t="shared" ref="A31:A36" si="3">A30+1</f>
        <v>228</v>
      </c>
      <c r="B31" s="76"/>
      <c r="C31" s="15">
        <f t="shared" ref="C31:C36" si="4">C30+1</f>
        <v>228</v>
      </c>
      <c r="D31" s="41"/>
      <c r="E31" s="19"/>
      <c r="F31" s="13"/>
    </row>
    <row r="32" spans="1:7" ht="17.25" x14ac:dyDescent="0.2">
      <c r="A32" s="75">
        <f t="shared" si="3"/>
        <v>229</v>
      </c>
      <c r="B32" s="76"/>
      <c r="C32" s="15">
        <f t="shared" si="4"/>
        <v>229</v>
      </c>
      <c r="D32" s="41"/>
      <c r="E32" s="19"/>
      <c r="F32" s="13"/>
    </row>
    <row r="33" spans="1:6" ht="17.25" x14ac:dyDescent="0.2">
      <c r="A33" s="75">
        <f t="shared" si="3"/>
        <v>230</v>
      </c>
      <c r="B33" s="76"/>
      <c r="C33" s="15">
        <f t="shared" si="4"/>
        <v>230</v>
      </c>
      <c r="D33" s="41"/>
      <c r="E33" s="19"/>
      <c r="F33" s="13"/>
    </row>
    <row r="34" spans="1:6" ht="17.25" x14ac:dyDescent="0.2">
      <c r="A34" s="75">
        <f t="shared" si="3"/>
        <v>231</v>
      </c>
      <c r="B34" s="76"/>
      <c r="C34" s="15">
        <f t="shared" si="4"/>
        <v>231</v>
      </c>
      <c r="D34" s="41"/>
      <c r="E34" s="19"/>
      <c r="F34" s="13"/>
    </row>
    <row r="35" spans="1:6" ht="17.25" x14ac:dyDescent="0.2">
      <c r="A35" s="75">
        <f t="shared" si="3"/>
        <v>232</v>
      </c>
      <c r="B35" s="76"/>
      <c r="C35" s="17">
        <f t="shared" si="4"/>
        <v>232</v>
      </c>
      <c r="D35" s="41"/>
      <c r="E35" s="19"/>
      <c r="F35" s="13"/>
    </row>
    <row r="36" spans="1:6" ht="17.25" x14ac:dyDescent="0.2">
      <c r="A36" s="75">
        <f t="shared" si="3"/>
        <v>233</v>
      </c>
      <c r="B36" s="76"/>
      <c r="C36" s="17">
        <f t="shared" si="4"/>
        <v>233</v>
      </c>
      <c r="D36" s="41"/>
      <c r="E36" s="19"/>
      <c r="F36" s="13"/>
    </row>
    <row r="37" spans="1:6" ht="17.25" x14ac:dyDescent="0.2">
      <c r="A37" s="85" t="s">
        <v>14</v>
      </c>
      <c r="B37" s="85"/>
      <c r="C37" s="85"/>
      <c r="D37" s="42">
        <f>SUM(D30:D36)</f>
        <v>0</v>
      </c>
      <c r="E37" s="20"/>
      <c r="F37" s="13"/>
    </row>
    <row r="38" spans="1:6" ht="17.25" x14ac:dyDescent="0.2">
      <c r="A38" s="75">
        <f>A36+1</f>
        <v>234</v>
      </c>
      <c r="B38" s="76"/>
      <c r="C38" s="15">
        <f>C36+1</f>
        <v>234</v>
      </c>
      <c r="D38" s="41"/>
      <c r="E38" s="19"/>
      <c r="F38" s="13"/>
    </row>
    <row r="39" spans="1:6" ht="17.25" x14ac:dyDescent="0.2">
      <c r="A39" s="75">
        <f t="shared" ref="A39:A44" si="5">A38+1</f>
        <v>235</v>
      </c>
      <c r="B39" s="76"/>
      <c r="C39" s="15">
        <f t="shared" ref="C39:C44" si="6">C38+1</f>
        <v>235</v>
      </c>
      <c r="D39" s="41"/>
      <c r="E39" s="19"/>
      <c r="F39" s="13"/>
    </row>
    <row r="40" spans="1:6" ht="17.25" x14ac:dyDescent="0.2">
      <c r="A40" s="75">
        <f t="shared" si="5"/>
        <v>236</v>
      </c>
      <c r="B40" s="76"/>
      <c r="C40" s="15">
        <f t="shared" si="6"/>
        <v>236</v>
      </c>
      <c r="D40" s="41"/>
      <c r="E40" s="19"/>
      <c r="F40" s="13"/>
    </row>
    <row r="41" spans="1:6" ht="17.25" x14ac:dyDescent="0.2">
      <c r="A41" s="75">
        <f t="shared" si="5"/>
        <v>237</v>
      </c>
      <c r="B41" s="76"/>
      <c r="C41" s="15">
        <f t="shared" si="6"/>
        <v>237</v>
      </c>
      <c r="D41" s="41"/>
      <c r="E41" s="19"/>
      <c r="F41" s="13"/>
    </row>
    <row r="42" spans="1:6" ht="17.25" x14ac:dyDescent="0.2">
      <c r="A42" s="75">
        <f t="shared" si="5"/>
        <v>238</v>
      </c>
      <c r="B42" s="76"/>
      <c r="C42" s="15">
        <f t="shared" si="6"/>
        <v>238</v>
      </c>
      <c r="D42" s="41"/>
      <c r="E42" s="19"/>
      <c r="F42" s="13"/>
    </row>
    <row r="43" spans="1:6" ht="17.25" x14ac:dyDescent="0.2">
      <c r="A43" s="75">
        <f t="shared" si="5"/>
        <v>239</v>
      </c>
      <c r="B43" s="76"/>
      <c r="C43" s="17">
        <f t="shared" si="6"/>
        <v>239</v>
      </c>
      <c r="D43" s="41"/>
      <c r="E43" s="19"/>
      <c r="F43" s="13"/>
    </row>
    <row r="44" spans="1:6" ht="17.25" x14ac:dyDescent="0.2">
      <c r="A44" s="75">
        <f t="shared" si="5"/>
        <v>240</v>
      </c>
      <c r="B44" s="76"/>
      <c r="C44" s="17">
        <f t="shared" si="6"/>
        <v>240</v>
      </c>
      <c r="D44" s="41"/>
      <c r="E44" s="19"/>
      <c r="F44" s="13"/>
    </row>
    <row r="45" spans="1:6" ht="17.25" x14ac:dyDescent="0.2">
      <c r="A45" s="85" t="s">
        <v>15</v>
      </c>
      <c r="B45" s="85"/>
      <c r="C45" s="85"/>
      <c r="D45" s="42">
        <f>SUM(D38:D44)</f>
        <v>0</v>
      </c>
      <c r="E45" s="20"/>
      <c r="F45" s="13"/>
    </row>
    <row r="46" spans="1:6" ht="17.25" x14ac:dyDescent="0.2">
      <c r="A46" s="75">
        <f>A44+1</f>
        <v>241</v>
      </c>
      <c r="B46" s="76"/>
      <c r="C46" s="15">
        <f>C44+1</f>
        <v>241</v>
      </c>
      <c r="D46" s="41"/>
      <c r="E46" s="19"/>
      <c r="F46" s="13"/>
    </row>
    <row r="47" spans="1:6" ht="17.25" x14ac:dyDescent="0.2">
      <c r="A47" s="75">
        <f t="shared" ref="A47:A52" si="7">A46+1</f>
        <v>242</v>
      </c>
      <c r="B47" s="76"/>
      <c r="C47" s="15">
        <f t="shared" ref="C47:C52" si="8">C46+1</f>
        <v>242</v>
      </c>
      <c r="D47" s="41"/>
      <c r="E47" s="19"/>
      <c r="F47" s="13"/>
    </row>
    <row r="48" spans="1:6" ht="17.25" x14ac:dyDescent="0.2">
      <c r="A48" s="75">
        <f t="shared" si="7"/>
        <v>243</v>
      </c>
      <c r="B48" s="76"/>
      <c r="C48" s="15">
        <f t="shared" si="8"/>
        <v>243</v>
      </c>
      <c r="D48" s="41"/>
      <c r="E48" s="19"/>
      <c r="F48" s="13"/>
    </row>
    <row r="49" spans="1:6" ht="17.25" x14ac:dyDescent="0.2">
      <c r="A49" s="75">
        <f t="shared" si="7"/>
        <v>244</v>
      </c>
      <c r="B49" s="76"/>
      <c r="C49" s="15">
        <f t="shared" si="8"/>
        <v>244</v>
      </c>
      <c r="D49" s="41"/>
      <c r="E49" s="19"/>
      <c r="F49" s="13"/>
    </row>
    <row r="50" spans="1:6" ht="17.25" x14ac:dyDescent="0.2">
      <c r="A50" s="75">
        <f t="shared" si="7"/>
        <v>245</v>
      </c>
      <c r="B50" s="76"/>
      <c r="C50" s="15">
        <f t="shared" si="8"/>
        <v>245</v>
      </c>
      <c r="D50" s="41"/>
      <c r="E50" s="19"/>
      <c r="F50" s="13"/>
    </row>
    <row r="51" spans="1:6" ht="17.25" x14ac:dyDescent="0.2">
      <c r="A51" s="75">
        <f t="shared" si="7"/>
        <v>246</v>
      </c>
      <c r="B51" s="76"/>
      <c r="C51" s="15">
        <f t="shared" si="8"/>
        <v>246</v>
      </c>
      <c r="D51" s="41"/>
      <c r="E51" s="19"/>
      <c r="F51" s="13"/>
    </row>
    <row r="52" spans="1:6" ht="17.25" x14ac:dyDescent="0.2">
      <c r="A52" s="75">
        <f t="shared" si="7"/>
        <v>247</v>
      </c>
      <c r="B52" s="76"/>
      <c r="C52" s="15">
        <f t="shared" si="8"/>
        <v>247</v>
      </c>
      <c r="D52" s="41"/>
      <c r="E52" s="19"/>
      <c r="F52" s="13"/>
    </row>
    <row r="53" spans="1:6" ht="17.25" x14ac:dyDescent="0.2">
      <c r="A53" s="86" t="s">
        <v>16</v>
      </c>
      <c r="B53" s="87"/>
      <c r="C53" s="88"/>
      <c r="D53" s="42">
        <f>SUM(D46:D52)</f>
        <v>0</v>
      </c>
      <c r="E53" s="20"/>
      <c r="F53" s="13"/>
    </row>
    <row r="54" spans="1:6" ht="17.25" x14ac:dyDescent="0.2">
      <c r="A54" s="75">
        <f>A52+1</f>
        <v>248</v>
      </c>
      <c r="B54" s="76"/>
      <c r="C54" s="15">
        <f>C52+1</f>
        <v>248</v>
      </c>
      <c r="D54" s="41"/>
      <c r="E54" s="19"/>
      <c r="F54" s="13"/>
    </row>
    <row r="55" spans="1:6" ht="17.25" x14ac:dyDescent="0.2">
      <c r="A55" s="75">
        <f t="shared" ref="A55:A60" si="9">A54+1</f>
        <v>249</v>
      </c>
      <c r="B55" s="76"/>
      <c r="C55" s="15">
        <f t="shared" ref="C55:C60" si="10">C54+1</f>
        <v>249</v>
      </c>
      <c r="D55" s="41"/>
      <c r="E55" s="19"/>
      <c r="F55" s="13"/>
    </row>
    <row r="56" spans="1:6" ht="17.25" x14ac:dyDescent="0.2">
      <c r="A56" s="75">
        <f t="shared" si="9"/>
        <v>250</v>
      </c>
      <c r="B56" s="76"/>
      <c r="C56" s="15">
        <f t="shared" si="10"/>
        <v>250</v>
      </c>
      <c r="D56" s="41"/>
      <c r="E56" s="19"/>
      <c r="F56" s="13"/>
    </row>
    <row r="57" spans="1:6" ht="17.25" x14ac:dyDescent="0.2">
      <c r="A57" s="75">
        <f t="shared" si="9"/>
        <v>251</v>
      </c>
      <c r="B57" s="76"/>
      <c r="C57" s="15">
        <f t="shared" si="10"/>
        <v>251</v>
      </c>
      <c r="D57" s="41"/>
      <c r="E57" s="19"/>
      <c r="F57" s="13"/>
    </row>
    <row r="58" spans="1:6" ht="17.25" x14ac:dyDescent="0.2">
      <c r="A58" s="75">
        <f t="shared" si="9"/>
        <v>252</v>
      </c>
      <c r="B58" s="76"/>
      <c r="C58" s="15">
        <f t="shared" si="10"/>
        <v>252</v>
      </c>
      <c r="D58" s="41"/>
      <c r="E58" s="19"/>
      <c r="F58" s="13"/>
    </row>
    <row r="59" spans="1:6" ht="17.25" x14ac:dyDescent="0.2">
      <c r="A59" s="75">
        <f t="shared" si="9"/>
        <v>253</v>
      </c>
      <c r="B59" s="76"/>
      <c r="C59" s="15">
        <f t="shared" si="10"/>
        <v>253</v>
      </c>
      <c r="D59" s="41"/>
      <c r="E59" s="19"/>
      <c r="F59" s="13"/>
    </row>
    <row r="60" spans="1:6" ht="17.25" x14ac:dyDescent="0.2">
      <c r="A60" s="75">
        <f t="shared" si="9"/>
        <v>254</v>
      </c>
      <c r="B60" s="76"/>
      <c r="C60" s="15">
        <f t="shared" si="10"/>
        <v>254</v>
      </c>
      <c r="D60" s="41"/>
      <c r="E60" s="19"/>
      <c r="F60" s="13"/>
    </row>
    <row r="61" spans="1:6" ht="17.25" x14ac:dyDescent="0.2">
      <c r="A61" s="86" t="s">
        <v>32</v>
      </c>
      <c r="B61" s="87"/>
      <c r="C61" s="88"/>
      <c r="D61" s="42">
        <f>SUM(D54:D60)</f>
        <v>0</v>
      </c>
      <c r="E61" s="20"/>
      <c r="F61" s="13"/>
    </row>
    <row r="62" spans="1:6" x14ac:dyDescent="0.2">
      <c r="A62" s="89" t="str">
        <f>CONCATENATE(PROPER(TEXT(PJour,"mmmm aaa"))," : total des heures sur l'opération")</f>
        <v>Août 1904 : total des heures sur l'opération</v>
      </c>
      <c r="B62" s="90"/>
      <c r="C62" s="91"/>
      <c r="D62" s="43">
        <f>SUM(D61,D53,D45,D37,D29,D21)</f>
        <v>0</v>
      </c>
      <c r="E62" s="14"/>
      <c r="F62" s="13"/>
    </row>
    <row r="63" spans="1:6" x14ac:dyDescent="0.2">
      <c r="F63" s="13"/>
    </row>
    <row r="64" spans="1:6" x14ac:dyDescent="0.2">
      <c r="A64" s="13"/>
    </row>
    <row r="65" spans="1:6" ht="16.5" customHeight="1" x14ac:dyDescent="0.2">
      <c r="A65" s="13"/>
    </row>
    <row r="66" spans="1:6" ht="16.5" customHeight="1" x14ac:dyDescent="0.2">
      <c r="A66" s="13"/>
    </row>
    <row r="67" spans="1:6" ht="16.5" customHeight="1" x14ac:dyDescent="0.2">
      <c r="A67" s="13"/>
    </row>
    <row r="68" spans="1:6" ht="28.5" customHeight="1" x14ac:dyDescent="0.2">
      <c r="A68" s="13"/>
    </row>
    <row r="69" spans="1:6" ht="16.5" customHeight="1" x14ac:dyDescent="0.2">
      <c r="A69" s="13"/>
      <c r="F69" s="9"/>
    </row>
    <row r="70" spans="1:6" ht="33" customHeight="1" x14ac:dyDescent="0.2">
      <c r="A70" s="13"/>
    </row>
    <row r="71" spans="1:6" ht="28.5" customHeight="1" x14ac:dyDescent="0.2">
      <c r="A71" s="13"/>
    </row>
    <row r="72" spans="1:6" ht="28.5" customHeight="1" x14ac:dyDescent="0.2">
      <c r="A72" s="13"/>
    </row>
    <row r="73" spans="1:6" ht="28.5" customHeight="1" x14ac:dyDescent="0.2">
      <c r="A73" s="13"/>
    </row>
    <row r="74" spans="1:6" ht="25.5" customHeight="1" x14ac:dyDescent="0.2">
      <c r="A74" s="13"/>
    </row>
    <row r="75" spans="1:6" ht="16.5" customHeight="1" x14ac:dyDescent="0.2">
      <c r="A75" s="13"/>
    </row>
    <row r="76" spans="1:6" x14ac:dyDescent="0.2">
      <c r="A76" s="13"/>
    </row>
    <row r="77" spans="1:6" ht="30.75" customHeight="1" x14ac:dyDescent="0.2">
      <c r="A77" s="13"/>
    </row>
  </sheetData>
  <sheetProtection formatCells="0" formatColumns="0" formatRows="0"/>
  <mergeCells count="62">
    <mergeCell ref="A62:C62"/>
    <mergeCell ref="A56:B56"/>
    <mergeCell ref="A57:B57"/>
    <mergeCell ref="A58:B58"/>
    <mergeCell ref="A59:B59"/>
    <mergeCell ref="A60:B60"/>
    <mergeCell ref="A61:C61"/>
    <mergeCell ref="A50:B50"/>
    <mergeCell ref="A51:B51"/>
    <mergeCell ref="A52:B52"/>
    <mergeCell ref="A53:C53"/>
    <mergeCell ref="A54:B54"/>
    <mergeCell ref="A55:B55"/>
    <mergeCell ref="A44:B44"/>
    <mergeCell ref="A45:C45"/>
    <mergeCell ref="A46:B46"/>
    <mergeCell ref="A47:B47"/>
    <mergeCell ref="A48:B48"/>
    <mergeCell ref="A49:B49"/>
    <mergeCell ref="A38:B38"/>
    <mergeCell ref="A39:B39"/>
    <mergeCell ref="A40:B40"/>
    <mergeCell ref="A41:B41"/>
    <mergeCell ref="A42:B42"/>
    <mergeCell ref="A43:B43"/>
    <mergeCell ref="A32:B32"/>
    <mergeCell ref="A33:B33"/>
    <mergeCell ref="A34:B34"/>
    <mergeCell ref="A35:B35"/>
    <mergeCell ref="A36:B36"/>
    <mergeCell ref="A37:C37"/>
    <mergeCell ref="A26:B26"/>
    <mergeCell ref="A27:B27"/>
    <mergeCell ref="A28:B28"/>
    <mergeCell ref="A29:C29"/>
    <mergeCell ref="A30:B30"/>
    <mergeCell ref="A31:B31"/>
    <mergeCell ref="A20:B20"/>
    <mergeCell ref="A21:C21"/>
    <mergeCell ref="A22:B22"/>
    <mergeCell ref="A23:B23"/>
    <mergeCell ref="A24:B24"/>
    <mergeCell ref="A25:B25"/>
    <mergeCell ref="A14:B14"/>
    <mergeCell ref="A15:B15"/>
    <mergeCell ref="A16:B16"/>
    <mergeCell ref="A17:B17"/>
    <mergeCell ref="A18:B18"/>
    <mergeCell ref="A19:B19"/>
    <mergeCell ref="A9:C9"/>
    <mergeCell ref="D9:E9"/>
    <mergeCell ref="A10:C10"/>
    <mergeCell ref="D10:E10"/>
    <mergeCell ref="A12:E12"/>
    <mergeCell ref="A13:B13"/>
    <mergeCell ref="C2:F3"/>
    <mergeCell ref="A5:C5"/>
    <mergeCell ref="D5:E5"/>
    <mergeCell ref="A6:C6"/>
    <mergeCell ref="D6:E6"/>
    <mergeCell ref="A8:C8"/>
    <mergeCell ref="D8:E8"/>
  </mergeCells>
  <conditionalFormatting sqref="C14:C20 C22:C28 C30:C36 C38:C44 C46:C52">
    <cfRule type="cellIs" dxfId="86" priority="15" stopIfTrue="1" operator="notBetween">
      <formula>PJour</formula>
      <formula>DJour</formula>
    </cfRule>
    <cfRule type="cellIs" dxfId="85" priority="16" stopIfTrue="1" operator="equal">
      <formula>TODAY()</formula>
    </cfRule>
  </conditionalFormatting>
  <conditionalFormatting sqref="D19">
    <cfRule type="expression" dxfId="84" priority="14" stopIfTrue="1">
      <formula>$E19="Jour de l'An"</formula>
    </cfRule>
  </conditionalFormatting>
  <conditionalFormatting sqref="D20:D21">
    <cfRule type="expression" dxfId="83" priority="13" stopIfTrue="1">
      <formula>$E20="Jour de l'An"</formula>
    </cfRule>
  </conditionalFormatting>
  <conditionalFormatting sqref="D27">
    <cfRule type="expression" dxfId="82" priority="12" stopIfTrue="1">
      <formula>$E27="Jour de l'An"</formula>
    </cfRule>
  </conditionalFormatting>
  <conditionalFormatting sqref="D28:D29">
    <cfRule type="expression" dxfId="81" priority="11" stopIfTrue="1">
      <formula>$E28="Jour de l'An"</formula>
    </cfRule>
  </conditionalFormatting>
  <conditionalFormatting sqref="D35">
    <cfRule type="expression" dxfId="80" priority="10" stopIfTrue="1">
      <formula>$E35="Jour de l'An"</formula>
    </cfRule>
  </conditionalFormatting>
  <conditionalFormatting sqref="D36">
    <cfRule type="expression" dxfId="79" priority="9" stopIfTrue="1">
      <formula>$E36="Jour de l'An"</formula>
    </cfRule>
  </conditionalFormatting>
  <conditionalFormatting sqref="D43">
    <cfRule type="expression" dxfId="78" priority="8" stopIfTrue="1">
      <formula>$E43="Jour de l'An"</formula>
    </cfRule>
  </conditionalFormatting>
  <conditionalFormatting sqref="D44">
    <cfRule type="expression" dxfId="77" priority="7" stopIfTrue="1">
      <formula>$E44="Jour de l'An"</formula>
    </cfRule>
  </conditionalFormatting>
  <conditionalFormatting sqref="D53 D45 D37">
    <cfRule type="expression" dxfId="76" priority="6" stopIfTrue="1">
      <formula>$E37="Jour de l'An"</formula>
    </cfRule>
  </conditionalFormatting>
  <conditionalFormatting sqref="D5:E6 D8:E10">
    <cfRule type="cellIs" dxfId="75" priority="5" stopIfTrue="1" operator="equal">
      <formula>0</formula>
    </cfRule>
  </conditionalFormatting>
  <conditionalFormatting sqref="C54:C60">
    <cfRule type="cellIs" dxfId="74" priority="2" stopIfTrue="1" operator="notBetween">
      <formula>PJour</formula>
      <formula>DJour</formula>
    </cfRule>
    <cfRule type="cellIs" dxfId="73" priority="3" stopIfTrue="1" operator="equal">
      <formula>TODAY()</formula>
    </cfRule>
  </conditionalFormatting>
  <conditionalFormatting sqref="D61">
    <cfRule type="expression" dxfId="72" priority="1" stopIfTrue="1">
      <formula>$E61="Jour de l'An"</formula>
    </cfRule>
  </conditionalFormatting>
  <pageMargins left="0.78749999999999998" right="0.78749999999999998" top="0.78749999999999998" bottom="0.78749999999999998" header="0.51180555555555562" footer="0.51180555555555562"/>
  <pageSetup paperSize="9" scale="58" firstPageNumber="0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17</vt:i4>
      </vt:variant>
      <vt:variant>
        <vt:lpstr>Plages nommées</vt:lpstr>
      </vt:variant>
      <vt:variant>
        <vt:i4>54</vt:i4>
      </vt:variant>
    </vt:vector>
  </HeadingPairs>
  <TitlesOfParts>
    <vt:vector size="71" baseType="lpstr">
      <vt:lpstr>Avant de commencer</vt:lpstr>
      <vt:lpstr>M1</vt:lpstr>
      <vt:lpstr>M2</vt:lpstr>
      <vt:lpstr>M3</vt:lpstr>
      <vt:lpstr>M4</vt:lpstr>
      <vt:lpstr>M5</vt:lpstr>
      <vt:lpstr>M6</vt:lpstr>
      <vt:lpstr>M7</vt:lpstr>
      <vt:lpstr>M8</vt:lpstr>
      <vt:lpstr>M9</vt:lpstr>
      <vt:lpstr>M10</vt:lpstr>
      <vt:lpstr>M11</vt:lpstr>
      <vt:lpstr>M12</vt:lpstr>
      <vt:lpstr>M13</vt:lpstr>
      <vt:lpstr>calcul</vt:lpstr>
      <vt:lpstr>Feuil3</vt:lpstr>
      <vt:lpstr>Récapitulatif</vt:lpstr>
      <vt:lpstr>'M10'!DJour</vt:lpstr>
      <vt:lpstr>'M11'!DJour</vt:lpstr>
      <vt:lpstr>'M12'!DJour</vt:lpstr>
      <vt:lpstr>'M13'!DJour</vt:lpstr>
      <vt:lpstr>'M2'!DJour</vt:lpstr>
      <vt:lpstr>'M3'!DJour</vt:lpstr>
      <vt:lpstr>'M4'!DJour</vt:lpstr>
      <vt:lpstr>'M5'!DJour</vt:lpstr>
      <vt:lpstr>'M6'!DJour</vt:lpstr>
      <vt:lpstr>'M7'!DJour</vt:lpstr>
      <vt:lpstr>'M8'!DJour</vt:lpstr>
      <vt:lpstr>'M9'!DJour</vt:lpstr>
      <vt:lpstr>DJour</vt:lpstr>
      <vt:lpstr>Mois</vt:lpstr>
      <vt:lpstr>'M10'!PJour</vt:lpstr>
      <vt:lpstr>'M11'!PJour</vt:lpstr>
      <vt:lpstr>'M12'!PJour</vt:lpstr>
      <vt:lpstr>'M13'!PJour</vt:lpstr>
      <vt:lpstr>'M2'!PJour</vt:lpstr>
      <vt:lpstr>'M3'!PJour</vt:lpstr>
      <vt:lpstr>'M4'!PJour</vt:lpstr>
      <vt:lpstr>'M5'!PJour</vt:lpstr>
      <vt:lpstr>'M6'!PJour</vt:lpstr>
      <vt:lpstr>'M7'!PJour</vt:lpstr>
      <vt:lpstr>'M8'!PJour</vt:lpstr>
      <vt:lpstr>'M9'!PJour</vt:lpstr>
      <vt:lpstr>PJour</vt:lpstr>
      <vt:lpstr>'M10'!zone</vt:lpstr>
      <vt:lpstr>'M11'!zone</vt:lpstr>
      <vt:lpstr>'M12'!zone</vt:lpstr>
      <vt:lpstr>'M13'!zone</vt:lpstr>
      <vt:lpstr>'M2'!zone</vt:lpstr>
      <vt:lpstr>'M3'!zone</vt:lpstr>
      <vt:lpstr>'M4'!zone</vt:lpstr>
      <vt:lpstr>'M5'!zone</vt:lpstr>
      <vt:lpstr>'M6'!zone</vt:lpstr>
      <vt:lpstr>'M7'!zone</vt:lpstr>
      <vt:lpstr>'M8'!zone</vt:lpstr>
      <vt:lpstr>'M9'!zone</vt:lpstr>
      <vt:lpstr>zone</vt:lpstr>
      <vt:lpstr>'Avant de commencer'!Zone_d_impression</vt:lpstr>
      <vt:lpstr>'M1'!Zone_d_impression</vt:lpstr>
      <vt:lpstr>'M10'!Zone_d_impression</vt:lpstr>
      <vt:lpstr>'M11'!Zone_d_impression</vt:lpstr>
      <vt:lpstr>'M12'!Zone_d_impression</vt:lpstr>
      <vt:lpstr>'M13'!Zone_d_impression</vt:lpstr>
      <vt:lpstr>'M2'!Zone_d_impression</vt:lpstr>
      <vt:lpstr>'M3'!Zone_d_impression</vt:lpstr>
      <vt:lpstr>'M4'!Zone_d_impression</vt:lpstr>
      <vt:lpstr>'M5'!Zone_d_impression</vt:lpstr>
      <vt:lpstr>'M6'!Zone_d_impression</vt:lpstr>
      <vt:lpstr>'M7'!Zone_d_impression</vt:lpstr>
      <vt:lpstr>'M8'!Zone_d_impression</vt:lpstr>
      <vt:lpstr>'M9'!Zone_d_impression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Coste Pauline</dc:creator>
  <cp:lastModifiedBy>A.LECOMTE</cp:lastModifiedBy>
  <cp:lastPrinted>2018-02-02T11:14:39Z</cp:lastPrinted>
  <dcterms:created xsi:type="dcterms:W3CDTF">2013-07-18T06:15:31Z</dcterms:created>
  <dcterms:modified xsi:type="dcterms:W3CDTF">2018-04-09T12:23:23Z</dcterms:modified>
</cp:coreProperties>
</file>