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5" windowWidth="12120" windowHeight="7080"/>
  </bookViews>
  <sheets>
    <sheet name="Feuil1" sheetId="1" r:id="rId1"/>
    <sheet name="Reprog (en cours)" sheetId="4" state="hidden" r:id="rId2"/>
    <sheet name="Feuil2" sheetId="2" r:id="rId3"/>
    <sheet name="Feuil3" sheetId="3" r:id="rId4"/>
  </sheets>
  <definedNames>
    <definedName name="_xlnm.Print_Titles" localSheetId="0">Feuil1!$2:$2</definedName>
    <definedName name="Lancer_la_requête_à_partir_de_Excel_Files" localSheetId="0" hidden="1">Feuil1!$A$2:$BC$143</definedName>
    <definedName name="Lancer_la_requête_à_partir_de_Excel_Files" localSheetId="1" hidden="1">'Reprog (en cours)'!$A$1:$AS$40</definedName>
  </definedNames>
  <calcPr calcId="145621"/>
</workbook>
</file>

<file path=xl/calcChain.xml><?xml version="1.0" encoding="utf-8"?>
<calcChain xmlns="http://schemas.openxmlformats.org/spreadsheetml/2006/main">
  <c r="B144" i="1" l="1"/>
  <c r="C144" i="1"/>
  <c r="G144" i="1"/>
  <c r="H144" i="1"/>
  <c r="J144" i="1"/>
  <c r="V144" i="1"/>
  <c r="Y144" i="1"/>
  <c r="Z144" i="1"/>
  <c r="AA144" i="1"/>
  <c r="AB144" i="1"/>
  <c r="AD144" i="1"/>
  <c r="AE144" i="1"/>
  <c r="AF144" i="1"/>
  <c r="AG144" i="1"/>
  <c r="AH144" i="1"/>
  <c r="AI144" i="1"/>
  <c r="AJ144" i="1"/>
  <c r="AK144" i="1"/>
  <c r="AL144" i="1"/>
  <c r="AM144" i="1"/>
  <c r="AN144" i="1"/>
  <c r="AO144" i="1"/>
  <c r="AP144" i="1"/>
  <c r="AQ144" i="1"/>
  <c r="AR144" i="1"/>
  <c r="AS144" i="1"/>
  <c r="AT144" i="1"/>
  <c r="AU144" i="1"/>
  <c r="AV144" i="1"/>
  <c r="AW144" i="1"/>
  <c r="AX144" i="1"/>
  <c r="AY144" i="1"/>
  <c r="AZ144" i="1"/>
  <c r="BA144" i="1"/>
  <c r="U3" i="1"/>
  <c r="U4" i="1"/>
  <c r="U5" i="1"/>
  <c r="U6" i="1"/>
  <c r="U7" i="1"/>
  <c r="U8" i="1"/>
  <c r="U9" i="1"/>
  <c r="U10" i="1"/>
  <c r="U11" i="1"/>
  <c r="U12" i="1"/>
  <c r="U13" i="1"/>
  <c r="U14" i="1"/>
  <c r="U15" i="1"/>
  <c r="U16" i="1"/>
  <c r="U17" i="1"/>
  <c r="U18" i="1"/>
  <c r="U19" i="1"/>
  <c r="U20" i="1"/>
  <c r="U21" i="1"/>
  <c r="U22" i="1"/>
  <c r="U23" i="1"/>
  <c r="U24" i="1"/>
  <c r="U25" i="1"/>
  <c r="U26" i="1"/>
  <c r="U27" i="1"/>
  <c r="U28" i="1"/>
  <c r="U77" i="1"/>
  <c r="U78" i="1"/>
  <c r="U79" i="1"/>
  <c r="U80" i="1"/>
  <c r="U81" i="1"/>
  <c r="U29" i="1"/>
  <c r="U30" i="1"/>
  <c r="U31" i="1"/>
  <c r="U32" i="1"/>
  <c r="U33" i="1"/>
  <c r="U34" i="1"/>
  <c r="U35" i="1"/>
  <c r="U36" i="1"/>
  <c r="U37" i="1"/>
  <c r="U38" i="1"/>
  <c r="U39" i="1"/>
  <c r="U40" i="1"/>
  <c r="U41" i="1"/>
  <c r="U82" i="1"/>
  <c r="U83" i="1"/>
  <c r="U84" i="1"/>
  <c r="U85" i="1"/>
  <c r="U86" i="1"/>
  <c r="U87" i="1"/>
  <c r="U42" i="1"/>
  <c r="U43" i="1"/>
  <c r="U44" i="1"/>
  <c r="U45" i="1"/>
  <c r="U46" i="1"/>
  <c r="U47" i="1"/>
  <c r="U48" i="1"/>
  <c r="U49" i="1"/>
  <c r="U50" i="1"/>
  <c r="U51" i="1"/>
  <c r="U52" i="1"/>
  <c r="U53" i="1"/>
  <c r="U54" i="1"/>
  <c r="U55" i="1"/>
  <c r="U56" i="1"/>
  <c r="U57" i="1"/>
  <c r="U58" i="1"/>
  <c r="U59" i="1"/>
  <c r="U60" i="1"/>
  <c r="U61" i="1"/>
  <c r="U62" i="1"/>
  <c r="U63" i="1"/>
  <c r="U76" i="1"/>
  <c r="U88" i="1"/>
  <c r="U89" i="1"/>
  <c r="U90" i="1"/>
  <c r="U91" i="1"/>
  <c r="U92" i="1"/>
  <c r="U93" i="1"/>
  <c r="U94" i="1"/>
  <c r="U95" i="1"/>
  <c r="U96" i="1"/>
  <c r="U97" i="1"/>
  <c r="U98" i="1"/>
  <c r="U99" i="1"/>
  <c r="U100" i="1"/>
  <c r="U101" i="1"/>
  <c r="U102" i="1"/>
  <c r="U103" i="1"/>
  <c r="U104" i="1"/>
  <c r="U105" i="1"/>
  <c r="U106" i="1"/>
  <c r="U107" i="1"/>
  <c r="U108" i="1"/>
  <c r="U109" i="1"/>
  <c r="U64" i="1"/>
  <c r="U110" i="1"/>
  <c r="U65" i="1"/>
  <c r="U111" i="1"/>
  <c r="U112" i="1"/>
  <c r="U75" i="1"/>
  <c r="U113" i="1"/>
  <c r="U114" i="1"/>
  <c r="U115" i="1"/>
  <c r="U116" i="1"/>
  <c r="U66" i="1"/>
  <c r="U67" i="1"/>
  <c r="U68" i="1"/>
  <c r="U69" i="1"/>
  <c r="U70" i="1"/>
  <c r="U117" i="1"/>
  <c r="U118" i="1"/>
  <c r="U119" i="1"/>
  <c r="U120" i="1"/>
  <c r="U121" i="1"/>
  <c r="U122" i="1"/>
  <c r="U123" i="1"/>
  <c r="U124" i="1"/>
  <c r="U125" i="1"/>
  <c r="U126" i="1"/>
  <c r="U127" i="1"/>
  <c r="U128" i="1"/>
  <c r="U129" i="1"/>
  <c r="U130" i="1"/>
  <c r="U131" i="1"/>
  <c r="U132" i="1"/>
  <c r="U133" i="1"/>
  <c r="U134" i="1"/>
  <c r="U135" i="1"/>
  <c r="U136" i="1"/>
  <c r="U137" i="1"/>
  <c r="U138" i="1"/>
  <c r="U71" i="1"/>
  <c r="U72" i="1"/>
  <c r="U73" i="1"/>
  <c r="U74" i="1"/>
  <c r="U139" i="1"/>
  <c r="U140" i="1"/>
  <c r="U141" i="1"/>
  <c r="U142" i="1"/>
  <c r="U143" i="1"/>
  <c r="X3" i="1"/>
  <c r="X4" i="1"/>
  <c r="X5" i="1"/>
  <c r="X6" i="1"/>
  <c r="X7" i="1"/>
  <c r="X8" i="1"/>
  <c r="X9" i="1"/>
  <c r="X10" i="1"/>
  <c r="X11" i="1"/>
  <c r="X12" i="1"/>
  <c r="X13" i="1"/>
  <c r="X14" i="1"/>
  <c r="X15" i="1"/>
  <c r="X16" i="1"/>
  <c r="X17" i="1"/>
  <c r="X18" i="1"/>
  <c r="X19" i="1"/>
  <c r="X20" i="1"/>
  <c r="X21" i="1"/>
  <c r="X22" i="1"/>
  <c r="X23" i="1"/>
  <c r="X24" i="1"/>
  <c r="X25" i="1"/>
  <c r="X26" i="1"/>
  <c r="X27" i="1"/>
  <c r="X28" i="1"/>
  <c r="X77" i="1"/>
  <c r="X78" i="1"/>
  <c r="X79" i="1"/>
  <c r="X80" i="1"/>
  <c r="X81" i="1"/>
  <c r="X29" i="1"/>
  <c r="X30" i="1"/>
  <c r="X31" i="1"/>
  <c r="X32" i="1"/>
  <c r="X33" i="1"/>
  <c r="X34" i="1"/>
  <c r="X35" i="1"/>
  <c r="X36" i="1"/>
  <c r="X37" i="1"/>
  <c r="X38" i="1"/>
  <c r="X39" i="1"/>
  <c r="X40" i="1"/>
  <c r="X41" i="1"/>
  <c r="X82" i="1"/>
  <c r="X83" i="1"/>
  <c r="X84" i="1"/>
  <c r="X85" i="1"/>
  <c r="X86" i="1"/>
  <c r="X87" i="1"/>
  <c r="X42" i="1"/>
  <c r="X43" i="1"/>
  <c r="X44" i="1"/>
  <c r="X45" i="1"/>
  <c r="X46" i="1"/>
  <c r="X47" i="1"/>
  <c r="X48" i="1"/>
  <c r="X49" i="1"/>
  <c r="X50" i="1"/>
  <c r="X51" i="1"/>
  <c r="X52" i="1"/>
  <c r="X53" i="1"/>
  <c r="X54" i="1"/>
  <c r="X55" i="1"/>
  <c r="X56" i="1"/>
  <c r="X57" i="1"/>
  <c r="X58" i="1"/>
  <c r="X59" i="1"/>
  <c r="X60" i="1"/>
  <c r="X61" i="1"/>
  <c r="X62" i="1"/>
  <c r="X63" i="1"/>
  <c r="X76" i="1"/>
  <c r="X88" i="1"/>
  <c r="X89" i="1"/>
  <c r="X90" i="1"/>
  <c r="X91" i="1"/>
  <c r="X92" i="1"/>
  <c r="X93" i="1"/>
  <c r="X94" i="1"/>
  <c r="X95" i="1"/>
  <c r="X96" i="1"/>
  <c r="X97" i="1"/>
  <c r="X98" i="1"/>
  <c r="X99" i="1"/>
  <c r="X100" i="1"/>
  <c r="X101" i="1"/>
  <c r="X102" i="1"/>
  <c r="X103" i="1"/>
  <c r="X104" i="1"/>
  <c r="X105" i="1"/>
  <c r="X106" i="1"/>
  <c r="X107" i="1"/>
  <c r="X108" i="1"/>
  <c r="X109" i="1"/>
  <c r="X64" i="1"/>
  <c r="X110" i="1"/>
  <c r="X65" i="1"/>
  <c r="X111" i="1"/>
  <c r="X112" i="1"/>
  <c r="X75" i="1"/>
  <c r="X113" i="1"/>
  <c r="X114" i="1"/>
  <c r="X115" i="1"/>
  <c r="X116" i="1"/>
  <c r="X66" i="1"/>
  <c r="X67" i="1"/>
  <c r="X68" i="1"/>
  <c r="X69" i="1"/>
  <c r="X70" i="1"/>
  <c r="X117" i="1"/>
  <c r="X118" i="1"/>
  <c r="X119" i="1"/>
  <c r="X120" i="1"/>
  <c r="X121" i="1"/>
  <c r="X122" i="1"/>
  <c r="X123" i="1"/>
  <c r="X124" i="1"/>
  <c r="X125" i="1"/>
  <c r="X126" i="1"/>
  <c r="X127" i="1"/>
  <c r="X128" i="1"/>
  <c r="X129" i="1"/>
  <c r="X130" i="1"/>
  <c r="X131" i="1"/>
  <c r="X132" i="1"/>
  <c r="X133" i="1"/>
  <c r="X134" i="1"/>
  <c r="X135" i="1"/>
  <c r="X136" i="1"/>
  <c r="X137" i="1"/>
  <c r="X138" i="1"/>
  <c r="X71" i="1"/>
  <c r="X72" i="1"/>
  <c r="X73" i="1"/>
  <c r="X74" i="1"/>
  <c r="X139" i="1"/>
  <c r="X140" i="1"/>
  <c r="X141" i="1"/>
  <c r="X142" i="1"/>
  <c r="X143" i="1"/>
  <c r="AC3" i="1"/>
  <c r="AC4" i="1"/>
  <c r="AC5" i="1"/>
  <c r="AC6" i="1"/>
  <c r="AC7" i="1"/>
  <c r="AC8" i="1"/>
  <c r="AC9" i="1"/>
  <c r="AC10" i="1"/>
  <c r="AC11" i="1"/>
  <c r="AC12" i="1"/>
  <c r="AC13" i="1"/>
  <c r="AC14" i="1"/>
  <c r="AC15" i="1"/>
  <c r="AC16" i="1"/>
  <c r="AC17" i="1"/>
  <c r="AC18" i="1"/>
  <c r="AC19" i="1"/>
  <c r="AC20" i="1"/>
  <c r="AC21" i="1"/>
  <c r="AC22" i="1"/>
  <c r="AC23" i="1"/>
  <c r="AC24" i="1"/>
  <c r="AC25" i="1"/>
  <c r="AC26" i="1"/>
  <c r="AC27" i="1"/>
  <c r="AC28" i="1"/>
  <c r="AC77" i="1"/>
  <c r="AC78" i="1"/>
  <c r="AC79" i="1"/>
  <c r="AC80" i="1"/>
  <c r="AC81" i="1"/>
  <c r="AC29" i="1"/>
  <c r="AC30" i="1"/>
  <c r="AC31" i="1"/>
  <c r="AC32" i="1"/>
  <c r="AC33" i="1"/>
  <c r="AC34" i="1"/>
  <c r="AC35" i="1"/>
  <c r="AC36" i="1"/>
  <c r="AC37" i="1"/>
  <c r="AC38" i="1"/>
  <c r="AC39" i="1"/>
  <c r="AC40" i="1"/>
  <c r="AC41" i="1"/>
  <c r="AC82" i="1"/>
  <c r="AC83" i="1"/>
  <c r="AC84" i="1"/>
  <c r="AC85" i="1"/>
  <c r="AC86" i="1"/>
  <c r="AC87" i="1"/>
  <c r="AC42" i="1"/>
  <c r="AC43" i="1"/>
  <c r="AC44" i="1"/>
  <c r="AC45" i="1"/>
  <c r="AC46" i="1"/>
  <c r="AC47" i="1"/>
  <c r="AC48" i="1"/>
  <c r="AC49" i="1"/>
  <c r="AC50" i="1"/>
  <c r="AC51" i="1"/>
  <c r="AC52" i="1"/>
  <c r="AC53" i="1"/>
  <c r="AC54" i="1"/>
  <c r="AC55" i="1"/>
  <c r="AC56" i="1"/>
  <c r="AC57" i="1"/>
  <c r="AC58" i="1"/>
  <c r="AC59" i="1"/>
  <c r="AC60" i="1"/>
  <c r="AC61" i="1"/>
  <c r="AC62" i="1"/>
  <c r="AC63" i="1"/>
  <c r="AC76" i="1"/>
  <c r="AC88" i="1"/>
  <c r="AC89" i="1"/>
  <c r="AC90" i="1"/>
  <c r="AC91" i="1"/>
  <c r="AC92" i="1"/>
  <c r="AC93" i="1"/>
  <c r="AC94" i="1"/>
  <c r="AC95" i="1"/>
  <c r="AC96" i="1"/>
  <c r="AC97" i="1"/>
  <c r="AC98" i="1"/>
  <c r="AC99" i="1"/>
  <c r="AC100" i="1"/>
  <c r="AC101" i="1"/>
  <c r="AC102" i="1"/>
  <c r="AC103" i="1"/>
  <c r="AC104" i="1"/>
  <c r="AC105" i="1"/>
  <c r="AC106" i="1"/>
  <c r="AC107" i="1"/>
  <c r="AC108" i="1"/>
  <c r="AC109" i="1"/>
  <c r="AC64" i="1"/>
  <c r="AC110" i="1"/>
  <c r="AC65" i="1"/>
  <c r="AC111" i="1"/>
  <c r="AC112" i="1"/>
  <c r="AC75" i="1"/>
  <c r="AC113" i="1"/>
  <c r="AC114" i="1"/>
  <c r="AC115" i="1"/>
  <c r="AC116" i="1"/>
  <c r="AC66" i="1"/>
  <c r="AC67" i="1"/>
  <c r="AC68" i="1"/>
  <c r="AC69" i="1"/>
  <c r="AC70" i="1"/>
  <c r="AC117" i="1"/>
  <c r="AC118" i="1"/>
  <c r="AC119" i="1"/>
  <c r="AC120" i="1"/>
  <c r="AC121" i="1"/>
  <c r="AC122" i="1"/>
  <c r="AC123" i="1"/>
  <c r="AC124" i="1"/>
  <c r="AC125" i="1"/>
  <c r="AC126" i="1"/>
  <c r="AC127" i="1"/>
  <c r="AC128" i="1"/>
  <c r="AC129" i="1"/>
  <c r="AC130" i="1"/>
  <c r="AC131" i="1"/>
  <c r="AC132" i="1"/>
  <c r="AC133" i="1"/>
  <c r="AC134" i="1"/>
  <c r="AC135" i="1"/>
  <c r="AC136" i="1"/>
  <c r="AC137" i="1"/>
  <c r="AC138" i="1"/>
  <c r="AC71" i="1"/>
  <c r="AC72" i="1"/>
  <c r="AC73" i="1"/>
  <c r="AC74" i="1"/>
  <c r="AC139" i="1"/>
  <c r="AC140" i="1"/>
  <c r="AC141" i="1"/>
  <c r="AC142" i="1"/>
  <c r="AC143" i="1"/>
  <c r="R33" i="1" l="1"/>
  <c r="R128" i="1"/>
  <c r="Q128" i="1" s="1"/>
  <c r="R66" i="1"/>
  <c r="P66" i="1" s="1"/>
  <c r="T66" i="1" s="1"/>
  <c r="R104" i="1"/>
  <c r="R49" i="1"/>
  <c r="P49" i="1" s="1"/>
  <c r="T49" i="1" s="1"/>
  <c r="R17" i="1"/>
  <c r="Q17" i="1" s="1"/>
  <c r="R140" i="1"/>
  <c r="S140" i="1" s="1"/>
  <c r="R88" i="1"/>
  <c r="P88" i="1" s="1"/>
  <c r="T88" i="1" s="1"/>
  <c r="R109" i="1"/>
  <c r="R105" i="1"/>
  <c r="P105" i="1" s="1"/>
  <c r="T105" i="1" s="1"/>
  <c r="R101" i="1"/>
  <c r="S101" i="1" s="1"/>
  <c r="R97" i="1"/>
  <c r="R93" i="1"/>
  <c r="P93" i="1" s="1"/>
  <c r="T93" i="1" s="1"/>
  <c r="R84" i="1"/>
  <c r="Q84" i="1" s="1"/>
  <c r="R81" i="1"/>
  <c r="P81" i="1" s="1"/>
  <c r="T81" i="1" s="1"/>
  <c r="Q88" i="1"/>
  <c r="P33" i="1"/>
  <c r="T33" i="1" s="1"/>
  <c r="Q33" i="1"/>
  <c r="S33" i="1"/>
  <c r="Q104" i="1"/>
  <c r="P104" i="1"/>
  <c r="T104" i="1" s="1"/>
  <c r="S104" i="1"/>
  <c r="R141" i="1"/>
  <c r="R73" i="1"/>
  <c r="R137" i="1"/>
  <c r="R133" i="1"/>
  <c r="R129" i="1"/>
  <c r="R125" i="1"/>
  <c r="R121" i="1"/>
  <c r="R117" i="1"/>
  <c r="R67" i="1"/>
  <c r="R114" i="1"/>
  <c r="R111" i="1"/>
  <c r="P109" i="1"/>
  <c r="T109" i="1" s="1"/>
  <c r="Q109" i="1"/>
  <c r="S109" i="1"/>
  <c r="P97" i="1"/>
  <c r="T97" i="1" s="1"/>
  <c r="Q97" i="1"/>
  <c r="S97" i="1"/>
  <c r="Q93" i="1"/>
  <c r="S93" i="1"/>
  <c r="R72" i="1"/>
  <c r="R136" i="1"/>
  <c r="R132" i="1"/>
  <c r="R124" i="1"/>
  <c r="R120" i="1"/>
  <c r="R70" i="1"/>
  <c r="R113" i="1"/>
  <c r="R65" i="1"/>
  <c r="R108" i="1"/>
  <c r="R100" i="1"/>
  <c r="R96" i="1"/>
  <c r="R92" i="1"/>
  <c r="R61" i="1"/>
  <c r="R57" i="1"/>
  <c r="R53" i="1"/>
  <c r="R45" i="1"/>
  <c r="R87" i="1"/>
  <c r="R83" i="1"/>
  <c r="R39" i="1"/>
  <c r="R35" i="1"/>
  <c r="R31" i="1"/>
  <c r="R80" i="1"/>
  <c r="R28" i="1"/>
  <c r="R24" i="1"/>
  <c r="R20" i="1"/>
  <c r="R16" i="1"/>
  <c r="R12" i="1"/>
  <c r="R8" i="1"/>
  <c r="R4" i="1"/>
  <c r="R142" i="1"/>
  <c r="R74" i="1"/>
  <c r="R138" i="1"/>
  <c r="R134" i="1"/>
  <c r="R130" i="1"/>
  <c r="R126" i="1"/>
  <c r="R122" i="1"/>
  <c r="R118" i="1"/>
  <c r="R68" i="1"/>
  <c r="R115" i="1"/>
  <c r="R112" i="1"/>
  <c r="R64" i="1"/>
  <c r="R106" i="1"/>
  <c r="R102" i="1"/>
  <c r="R98" i="1"/>
  <c r="R94" i="1"/>
  <c r="R90" i="1"/>
  <c r="R43" i="1"/>
  <c r="R22" i="1"/>
  <c r="R6" i="1"/>
  <c r="R143" i="1"/>
  <c r="R139" i="1"/>
  <c r="R71" i="1"/>
  <c r="R135" i="1"/>
  <c r="R131" i="1"/>
  <c r="R127" i="1"/>
  <c r="R123" i="1"/>
  <c r="R119" i="1"/>
  <c r="R69" i="1"/>
  <c r="R116" i="1"/>
  <c r="R75" i="1"/>
  <c r="R110" i="1"/>
  <c r="R107" i="1"/>
  <c r="R103" i="1"/>
  <c r="R99" i="1"/>
  <c r="R95" i="1"/>
  <c r="R91" i="1"/>
  <c r="R76" i="1"/>
  <c r="R60" i="1"/>
  <c r="R56" i="1"/>
  <c r="R52" i="1"/>
  <c r="R48" i="1"/>
  <c r="R44" i="1"/>
  <c r="R86" i="1"/>
  <c r="R82" i="1"/>
  <c r="R38" i="1"/>
  <c r="R34" i="1"/>
  <c r="R30" i="1"/>
  <c r="R79" i="1"/>
  <c r="R27" i="1"/>
  <c r="R23" i="1"/>
  <c r="R19" i="1"/>
  <c r="R15" i="1"/>
  <c r="R11" i="1"/>
  <c r="R7" i="1"/>
  <c r="R3" i="1"/>
  <c r="R63" i="1"/>
  <c r="R59" i="1"/>
  <c r="R55" i="1"/>
  <c r="R51" i="1"/>
  <c r="R47" i="1"/>
  <c r="R85" i="1"/>
  <c r="R41" i="1"/>
  <c r="R37" i="1"/>
  <c r="R29" i="1"/>
  <c r="R78" i="1"/>
  <c r="R26" i="1"/>
  <c r="R18" i="1"/>
  <c r="R14" i="1"/>
  <c r="R10" i="1"/>
  <c r="R89" i="1"/>
  <c r="R62" i="1"/>
  <c r="R58" i="1"/>
  <c r="R54" i="1"/>
  <c r="R50" i="1"/>
  <c r="R46" i="1"/>
  <c r="R42" i="1"/>
  <c r="R40" i="1"/>
  <c r="R36" i="1"/>
  <c r="R32" i="1"/>
  <c r="R77" i="1"/>
  <c r="R25" i="1"/>
  <c r="R21" i="1"/>
  <c r="R13" i="1"/>
  <c r="R9" i="1"/>
  <c r="R5" i="1"/>
  <c r="S49" i="1" l="1"/>
  <c r="Q49" i="1"/>
  <c r="P84" i="1"/>
  <c r="T84" i="1" s="1"/>
  <c r="Q105" i="1"/>
  <c r="P17" i="1"/>
  <c r="T17" i="1" s="1"/>
  <c r="P128" i="1"/>
  <c r="T128" i="1" s="1"/>
  <c r="Q81" i="1"/>
  <c r="P101" i="1"/>
  <c r="T101" i="1" s="1"/>
  <c r="Q66" i="1"/>
  <c r="S84" i="1"/>
  <c r="S105" i="1"/>
  <c r="S17" i="1"/>
  <c r="S128" i="1"/>
  <c r="P140" i="1"/>
  <c r="T140" i="1" s="1"/>
  <c r="S66" i="1"/>
  <c r="S81" i="1"/>
  <c r="Q101" i="1"/>
  <c r="Q140" i="1"/>
  <c r="S88" i="1"/>
  <c r="P5" i="1"/>
  <c r="T5" i="1" s="1"/>
  <c r="Q5" i="1"/>
  <c r="S5" i="1"/>
  <c r="P10" i="1"/>
  <c r="T10" i="1" s="1"/>
  <c r="S10" i="1"/>
  <c r="Q10" i="1"/>
  <c r="Q11" i="1"/>
  <c r="P11" i="1"/>
  <c r="T11" i="1" s="1"/>
  <c r="S11" i="1"/>
  <c r="Q76" i="1"/>
  <c r="P76" i="1"/>
  <c r="T76" i="1" s="1"/>
  <c r="S76" i="1"/>
  <c r="P127" i="1"/>
  <c r="T127" i="1" s="1"/>
  <c r="Q127" i="1"/>
  <c r="S127" i="1"/>
  <c r="P115" i="1"/>
  <c r="T115" i="1" s="1"/>
  <c r="Q115" i="1"/>
  <c r="S115" i="1"/>
  <c r="Q35" i="1"/>
  <c r="P35" i="1"/>
  <c r="T35" i="1" s="1"/>
  <c r="S35" i="1"/>
  <c r="Q124" i="1"/>
  <c r="P124" i="1"/>
  <c r="T124" i="1" s="1"/>
  <c r="S124" i="1"/>
  <c r="P21" i="1"/>
  <c r="T21" i="1" s="1"/>
  <c r="Q21" i="1"/>
  <c r="S21" i="1"/>
  <c r="P36" i="1"/>
  <c r="T36" i="1" s="1"/>
  <c r="Q36" i="1"/>
  <c r="S36" i="1"/>
  <c r="P50" i="1"/>
  <c r="T50" i="1" s="1"/>
  <c r="Q50" i="1"/>
  <c r="S50" i="1"/>
  <c r="P89" i="1"/>
  <c r="T89" i="1" s="1"/>
  <c r="Q89" i="1"/>
  <c r="S89" i="1"/>
  <c r="P26" i="1"/>
  <c r="T26" i="1" s="1"/>
  <c r="S26" i="1"/>
  <c r="Q26" i="1"/>
  <c r="P41" i="1"/>
  <c r="T41" i="1" s="1"/>
  <c r="Q41" i="1"/>
  <c r="S41" i="1"/>
  <c r="P55" i="1"/>
  <c r="T55" i="1" s="1"/>
  <c r="Q55" i="1"/>
  <c r="S55" i="1"/>
  <c r="Q7" i="1"/>
  <c r="S7" i="1"/>
  <c r="P7" i="1"/>
  <c r="T7" i="1" s="1"/>
  <c r="Q23" i="1"/>
  <c r="S23" i="1"/>
  <c r="P23" i="1"/>
  <c r="T23" i="1" s="1"/>
  <c r="Q34" i="1"/>
  <c r="P34" i="1"/>
  <c r="T34" i="1" s="1"/>
  <c r="S34" i="1"/>
  <c r="Q44" i="1"/>
  <c r="P44" i="1"/>
  <c r="T44" i="1" s="1"/>
  <c r="S44" i="1"/>
  <c r="Q60" i="1"/>
  <c r="S60" i="1"/>
  <c r="P60" i="1"/>
  <c r="T60" i="1" s="1"/>
  <c r="Q99" i="1"/>
  <c r="S99" i="1"/>
  <c r="P99" i="1"/>
  <c r="T99" i="1" s="1"/>
  <c r="Q75" i="1"/>
  <c r="P75" i="1"/>
  <c r="T75" i="1" s="1"/>
  <c r="S75" i="1"/>
  <c r="Q123" i="1"/>
  <c r="P123" i="1"/>
  <c r="T123" i="1" s="1"/>
  <c r="S123" i="1"/>
  <c r="Q71" i="1"/>
  <c r="S71" i="1"/>
  <c r="P71" i="1"/>
  <c r="T71" i="1" s="1"/>
  <c r="P22" i="1"/>
  <c r="T22" i="1" s="1"/>
  <c r="Q22" i="1"/>
  <c r="S22" i="1"/>
  <c r="P98" i="1"/>
  <c r="T98" i="1" s="1"/>
  <c r="Q98" i="1"/>
  <c r="S98" i="1"/>
  <c r="P112" i="1"/>
  <c r="T112" i="1" s="1"/>
  <c r="Q112" i="1"/>
  <c r="S112" i="1"/>
  <c r="P122" i="1"/>
  <c r="T122" i="1" s="1"/>
  <c r="Q122" i="1"/>
  <c r="S122" i="1"/>
  <c r="P138" i="1"/>
  <c r="T138" i="1" s="1"/>
  <c r="Q138" i="1"/>
  <c r="S138" i="1"/>
  <c r="Q4" i="1"/>
  <c r="P4" i="1"/>
  <c r="T4" i="1" s="1"/>
  <c r="S4" i="1"/>
  <c r="Q20" i="1"/>
  <c r="P20" i="1"/>
  <c r="T20" i="1" s="1"/>
  <c r="S20" i="1"/>
  <c r="Q31" i="1"/>
  <c r="P31" i="1"/>
  <c r="T31" i="1" s="1"/>
  <c r="S31" i="1"/>
  <c r="Q87" i="1"/>
  <c r="P87" i="1"/>
  <c r="T87" i="1" s="1"/>
  <c r="S87" i="1"/>
  <c r="Q61" i="1"/>
  <c r="P61" i="1"/>
  <c r="T61" i="1" s="1"/>
  <c r="S61" i="1"/>
  <c r="Q108" i="1"/>
  <c r="P108" i="1"/>
  <c r="T108" i="1" s="1"/>
  <c r="S108" i="1"/>
  <c r="Q120" i="1"/>
  <c r="P120" i="1"/>
  <c r="T120" i="1" s="1"/>
  <c r="S120" i="1"/>
  <c r="Q72" i="1"/>
  <c r="P72" i="1"/>
  <c r="T72" i="1" s="1"/>
  <c r="S72" i="1"/>
  <c r="P117" i="1"/>
  <c r="T117" i="1" s="1"/>
  <c r="Q117" i="1"/>
  <c r="S117" i="1"/>
  <c r="P133" i="1"/>
  <c r="T133" i="1" s="1"/>
  <c r="Q133" i="1"/>
  <c r="S133" i="1"/>
  <c r="P25" i="1"/>
  <c r="T25" i="1" s="1"/>
  <c r="Q25" i="1"/>
  <c r="S25" i="1"/>
  <c r="P78" i="1"/>
  <c r="T78" i="1" s="1"/>
  <c r="Q78" i="1"/>
  <c r="S78" i="1"/>
  <c r="Q27" i="1"/>
  <c r="P27" i="1"/>
  <c r="T27" i="1" s="1"/>
  <c r="S27" i="1"/>
  <c r="Q103" i="1"/>
  <c r="P103" i="1"/>
  <c r="T103" i="1" s="1"/>
  <c r="S103" i="1"/>
  <c r="P43" i="1"/>
  <c r="T43" i="1" s="1"/>
  <c r="Q43" i="1"/>
  <c r="S43" i="1"/>
  <c r="P126" i="1"/>
  <c r="T126" i="1" s="1"/>
  <c r="Q126" i="1"/>
  <c r="S126" i="1"/>
  <c r="Q24" i="1"/>
  <c r="P24" i="1"/>
  <c r="T24" i="1" s="1"/>
  <c r="S24" i="1"/>
  <c r="Q65" i="1"/>
  <c r="P65" i="1"/>
  <c r="T65" i="1" s="1"/>
  <c r="S65" i="1"/>
  <c r="P121" i="1"/>
  <c r="T121" i="1" s="1"/>
  <c r="Q121" i="1"/>
  <c r="S121" i="1"/>
  <c r="P77" i="1"/>
  <c r="T77" i="1" s="1"/>
  <c r="Q77" i="1"/>
  <c r="S77" i="1"/>
  <c r="P14" i="1"/>
  <c r="T14" i="1" s="1"/>
  <c r="Q14" i="1"/>
  <c r="S14" i="1"/>
  <c r="P63" i="1"/>
  <c r="T63" i="1" s="1"/>
  <c r="S63" i="1"/>
  <c r="Q63" i="1"/>
  <c r="Q79" i="1"/>
  <c r="P79" i="1"/>
  <c r="T79" i="1" s="1"/>
  <c r="S79" i="1"/>
  <c r="Q52" i="1"/>
  <c r="P52" i="1"/>
  <c r="T52" i="1" s="1"/>
  <c r="S52" i="1"/>
  <c r="Q91" i="1"/>
  <c r="P91" i="1"/>
  <c r="T91" i="1" s="1"/>
  <c r="S91" i="1"/>
  <c r="Q107" i="1"/>
  <c r="P107" i="1"/>
  <c r="T107" i="1" s="1"/>
  <c r="S107" i="1"/>
  <c r="Q69" i="1"/>
  <c r="P69" i="1"/>
  <c r="T69" i="1" s="1"/>
  <c r="S69" i="1"/>
  <c r="Q131" i="1"/>
  <c r="P131" i="1"/>
  <c r="T131" i="1" s="1"/>
  <c r="S131" i="1"/>
  <c r="Q143" i="1"/>
  <c r="P143" i="1"/>
  <c r="T143" i="1" s="1"/>
  <c r="S143" i="1"/>
  <c r="P90" i="1"/>
  <c r="T90" i="1" s="1"/>
  <c r="Q90" i="1"/>
  <c r="S90" i="1"/>
  <c r="P106" i="1"/>
  <c r="T106" i="1" s="1"/>
  <c r="Q106" i="1"/>
  <c r="S106" i="1"/>
  <c r="P68" i="1"/>
  <c r="T68" i="1" s="1"/>
  <c r="S68" i="1"/>
  <c r="Q68" i="1"/>
  <c r="P130" i="1"/>
  <c r="T130" i="1" s="1"/>
  <c r="Q130" i="1"/>
  <c r="S130" i="1"/>
  <c r="P142" i="1"/>
  <c r="T142" i="1" s="1"/>
  <c r="Q142" i="1"/>
  <c r="S142" i="1"/>
  <c r="Q12" i="1"/>
  <c r="P12" i="1"/>
  <c r="T12" i="1" s="1"/>
  <c r="S12" i="1"/>
  <c r="Q28" i="1"/>
  <c r="P28" i="1"/>
  <c r="T28" i="1" s="1"/>
  <c r="S28" i="1"/>
  <c r="Q39" i="1"/>
  <c r="P39" i="1"/>
  <c r="T39" i="1" s="1"/>
  <c r="S39" i="1"/>
  <c r="Q53" i="1"/>
  <c r="P53" i="1"/>
  <c r="T53" i="1" s="1"/>
  <c r="S53" i="1"/>
  <c r="Q96" i="1"/>
  <c r="P96" i="1"/>
  <c r="T96" i="1" s="1"/>
  <c r="S96" i="1"/>
  <c r="Q113" i="1"/>
  <c r="P113" i="1"/>
  <c r="T113" i="1" s="1"/>
  <c r="S113" i="1"/>
  <c r="Q132" i="1"/>
  <c r="P132" i="1"/>
  <c r="T132" i="1" s="1"/>
  <c r="S132" i="1"/>
  <c r="P114" i="1"/>
  <c r="T114" i="1" s="1"/>
  <c r="Q114" i="1"/>
  <c r="S114" i="1"/>
  <c r="P125" i="1"/>
  <c r="T125" i="1" s="1"/>
  <c r="Q125" i="1"/>
  <c r="S125" i="1"/>
  <c r="P73" i="1"/>
  <c r="T73" i="1" s="1"/>
  <c r="S73" i="1"/>
  <c r="Q73" i="1"/>
  <c r="P40" i="1"/>
  <c r="T40" i="1" s="1"/>
  <c r="Q40" i="1"/>
  <c r="S40" i="1"/>
  <c r="P54" i="1"/>
  <c r="T54" i="1" s="1"/>
  <c r="Q54" i="1"/>
  <c r="S54" i="1"/>
  <c r="P85" i="1"/>
  <c r="T85" i="1" s="1"/>
  <c r="Q85" i="1"/>
  <c r="S85" i="1"/>
  <c r="P59" i="1"/>
  <c r="T59" i="1" s="1"/>
  <c r="Q59" i="1"/>
  <c r="S59" i="1"/>
  <c r="Q38" i="1"/>
  <c r="P38" i="1"/>
  <c r="T38" i="1" s="1"/>
  <c r="S38" i="1"/>
  <c r="Q48" i="1"/>
  <c r="P48" i="1"/>
  <c r="T48" i="1" s="1"/>
  <c r="S48" i="1"/>
  <c r="P116" i="1"/>
  <c r="T116" i="1" s="1"/>
  <c r="Q116" i="1"/>
  <c r="S116" i="1"/>
  <c r="P139" i="1"/>
  <c r="T139" i="1" s="1"/>
  <c r="Q139" i="1"/>
  <c r="S139" i="1"/>
  <c r="P102" i="1"/>
  <c r="T102" i="1" s="1"/>
  <c r="S102" i="1"/>
  <c r="Q102" i="1"/>
  <c r="P74" i="1"/>
  <c r="T74" i="1" s="1"/>
  <c r="Q74" i="1"/>
  <c r="S74" i="1"/>
  <c r="Q8" i="1"/>
  <c r="P8" i="1"/>
  <c r="T8" i="1" s="1"/>
  <c r="S8" i="1"/>
  <c r="Q45" i="1"/>
  <c r="P45" i="1"/>
  <c r="T45" i="1" s="1"/>
  <c r="S45" i="1"/>
  <c r="Q92" i="1"/>
  <c r="P92" i="1"/>
  <c r="T92" i="1" s="1"/>
  <c r="S92" i="1"/>
  <c r="P111" i="1"/>
  <c r="T111" i="1" s="1"/>
  <c r="Q111" i="1"/>
  <c r="S111" i="1"/>
  <c r="P137" i="1"/>
  <c r="T137" i="1" s="1"/>
  <c r="Q137" i="1"/>
  <c r="S137" i="1"/>
  <c r="P9" i="1"/>
  <c r="T9" i="1" s="1"/>
  <c r="Q9" i="1"/>
  <c r="S9" i="1"/>
  <c r="P42" i="1"/>
  <c r="T42" i="1" s="1"/>
  <c r="Q42" i="1"/>
  <c r="S42" i="1"/>
  <c r="P58" i="1"/>
  <c r="T58" i="1" s="1"/>
  <c r="Q58" i="1"/>
  <c r="S58" i="1"/>
  <c r="P29" i="1"/>
  <c r="T29" i="1" s="1"/>
  <c r="Q29" i="1"/>
  <c r="S29" i="1"/>
  <c r="P47" i="1"/>
  <c r="T47" i="1" s="1"/>
  <c r="S47" i="1"/>
  <c r="Q47" i="1"/>
  <c r="Q15" i="1"/>
  <c r="P15" i="1"/>
  <c r="T15" i="1" s="1"/>
  <c r="S15" i="1"/>
  <c r="Q82" i="1"/>
  <c r="P82" i="1"/>
  <c r="T82" i="1" s="1"/>
  <c r="S82" i="1"/>
  <c r="P13" i="1"/>
  <c r="T13" i="1" s="1"/>
  <c r="Q13" i="1"/>
  <c r="S13" i="1"/>
  <c r="P32" i="1"/>
  <c r="T32" i="1" s="1"/>
  <c r="Q32" i="1"/>
  <c r="S32" i="1"/>
  <c r="P46" i="1"/>
  <c r="T46" i="1" s="1"/>
  <c r="Q46" i="1"/>
  <c r="S46" i="1"/>
  <c r="P62" i="1"/>
  <c r="T62" i="1" s="1"/>
  <c r="Q62" i="1"/>
  <c r="S62" i="1"/>
  <c r="P18" i="1"/>
  <c r="T18" i="1" s="1"/>
  <c r="Q18" i="1"/>
  <c r="S18" i="1"/>
  <c r="P37" i="1"/>
  <c r="T37" i="1" s="1"/>
  <c r="S37" i="1"/>
  <c r="Q37" i="1"/>
  <c r="P51" i="1"/>
  <c r="T51" i="1" s="1"/>
  <c r="Q51" i="1"/>
  <c r="S51" i="1"/>
  <c r="Q3" i="1"/>
  <c r="P3" i="1"/>
  <c r="T3" i="1" s="1"/>
  <c r="S3" i="1"/>
  <c r="Q19" i="1"/>
  <c r="P19" i="1"/>
  <c r="T19" i="1" s="1"/>
  <c r="S19" i="1"/>
  <c r="Q30" i="1"/>
  <c r="P30" i="1"/>
  <c r="T30" i="1" s="1"/>
  <c r="S30" i="1"/>
  <c r="Q86" i="1"/>
  <c r="P86" i="1"/>
  <c r="T86" i="1" s="1"/>
  <c r="S86" i="1"/>
  <c r="Q56" i="1"/>
  <c r="P56" i="1"/>
  <c r="T56" i="1" s="1"/>
  <c r="S56" i="1"/>
  <c r="Q95" i="1"/>
  <c r="P95" i="1"/>
  <c r="T95" i="1" s="1"/>
  <c r="S95" i="1"/>
  <c r="Q110" i="1"/>
  <c r="P110" i="1"/>
  <c r="T110" i="1" s="1"/>
  <c r="S110" i="1"/>
  <c r="P119" i="1"/>
  <c r="T119" i="1" s="1"/>
  <c r="S119" i="1"/>
  <c r="Q119" i="1"/>
  <c r="P135" i="1"/>
  <c r="T135" i="1" s="1"/>
  <c r="S135" i="1"/>
  <c r="Q135" i="1"/>
  <c r="P6" i="1"/>
  <c r="T6" i="1" s="1"/>
  <c r="Q6" i="1"/>
  <c r="S6" i="1"/>
  <c r="P94" i="1"/>
  <c r="T94" i="1" s="1"/>
  <c r="Q94" i="1"/>
  <c r="S94" i="1"/>
  <c r="P64" i="1"/>
  <c r="T64" i="1" s="1"/>
  <c r="Q64" i="1"/>
  <c r="S64" i="1"/>
  <c r="P118" i="1"/>
  <c r="T118" i="1" s="1"/>
  <c r="Q118" i="1"/>
  <c r="S118" i="1"/>
  <c r="P134" i="1"/>
  <c r="T134" i="1" s="1"/>
  <c r="Q134" i="1"/>
  <c r="S134" i="1"/>
  <c r="Q16" i="1"/>
  <c r="P16" i="1"/>
  <c r="T16" i="1" s="1"/>
  <c r="S16" i="1"/>
  <c r="Q80" i="1"/>
  <c r="P80" i="1"/>
  <c r="T80" i="1" s="1"/>
  <c r="S80" i="1"/>
  <c r="Q83" i="1"/>
  <c r="P83" i="1"/>
  <c r="T83" i="1" s="1"/>
  <c r="S83" i="1"/>
  <c r="Q57" i="1"/>
  <c r="P57" i="1"/>
  <c r="T57" i="1" s="1"/>
  <c r="S57" i="1"/>
  <c r="Q100" i="1"/>
  <c r="P100" i="1"/>
  <c r="T100" i="1" s="1"/>
  <c r="S100" i="1"/>
  <c r="Q70" i="1"/>
  <c r="P70" i="1"/>
  <c r="T70" i="1" s="1"/>
  <c r="S70" i="1"/>
  <c r="Q136" i="1"/>
  <c r="P136" i="1"/>
  <c r="T136" i="1" s="1"/>
  <c r="S136" i="1"/>
  <c r="P67" i="1"/>
  <c r="T67" i="1" s="1"/>
  <c r="Q67" i="1"/>
  <c r="S67" i="1"/>
  <c r="P129" i="1"/>
  <c r="T129" i="1" s="1"/>
  <c r="Q129" i="1"/>
  <c r="S129" i="1"/>
  <c r="P141" i="1"/>
  <c r="T141" i="1" s="1"/>
  <c r="Q141" i="1"/>
  <c r="S141" i="1"/>
  <c r="C41" i="4" l="1"/>
  <c r="F41" i="4"/>
  <c r="H2" i="4"/>
  <c r="H3" i="4"/>
  <c r="H4" i="4"/>
  <c r="H5" i="4"/>
  <c r="H6" i="4"/>
  <c r="H7" i="4"/>
  <c r="H8" i="4"/>
  <c r="H9" i="4"/>
  <c r="H10" i="4"/>
  <c r="H11" i="4"/>
  <c r="H12" i="4"/>
  <c r="H13" i="4"/>
  <c r="H14" i="4"/>
  <c r="H15" i="4"/>
  <c r="H16" i="4"/>
  <c r="H17" i="4"/>
  <c r="H18" i="4"/>
  <c r="H19" i="4"/>
  <c r="H20" i="4"/>
  <c r="H21" i="4"/>
  <c r="H22" i="4"/>
  <c r="H23" i="4"/>
  <c r="H24" i="4"/>
  <c r="H25" i="4"/>
  <c r="H26" i="4"/>
  <c r="H27" i="4"/>
  <c r="H28" i="4"/>
  <c r="H29" i="4"/>
  <c r="H30" i="4"/>
  <c r="H31" i="4"/>
  <c r="H32" i="4"/>
  <c r="H33" i="4"/>
  <c r="H34" i="4"/>
  <c r="H35" i="4"/>
  <c r="H36" i="4"/>
  <c r="H37" i="4"/>
  <c r="H38" i="4"/>
  <c r="H39" i="4"/>
  <c r="H40" i="4"/>
  <c r="M2" i="4"/>
  <c r="K2" i="4" s="1"/>
  <c r="M3" i="4"/>
  <c r="K3" i="4" s="1"/>
  <c r="M4" i="4"/>
  <c r="M5" i="4"/>
  <c r="M6" i="4"/>
  <c r="K6" i="4" s="1"/>
  <c r="M7" i="4"/>
  <c r="K7" i="4" s="1"/>
  <c r="M8" i="4"/>
  <c r="M9" i="4"/>
  <c r="M10" i="4"/>
  <c r="K10" i="4" s="1"/>
  <c r="M11" i="4"/>
  <c r="K11" i="4" s="1"/>
  <c r="M12" i="4"/>
  <c r="M13" i="4"/>
  <c r="M14" i="4"/>
  <c r="K14" i="4" s="1"/>
  <c r="M15" i="4"/>
  <c r="K15" i="4" s="1"/>
  <c r="M16" i="4"/>
  <c r="M17" i="4"/>
  <c r="M18" i="4"/>
  <c r="K18" i="4" s="1"/>
  <c r="M19" i="4"/>
  <c r="K19" i="4" s="1"/>
  <c r="M20" i="4"/>
  <c r="M21" i="4"/>
  <c r="M22" i="4"/>
  <c r="K22" i="4" s="1"/>
  <c r="M23" i="4"/>
  <c r="K23" i="4" s="1"/>
  <c r="M24" i="4"/>
  <c r="M25" i="4"/>
  <c r="M26" i="4"/>
  <c r="K26" i="4" s="1"/>
  <c r="M27" i="4"/>
  <c r="K27" i="4" s="1"/>
  <c r="M28" i="4"/>
  <c r="M29" i="4"/>
  <c r="M30" i="4"/>
  <c r="K30" i="4" s="1"/>
  <c r="M31" i="4"/>
  <c r="K31" i="4" s="1"/>
  <c r="M32" i="4"/>
  <c r="M33" i="4"/>
  <c r="M34" i="4"/>
  <c r="K34" i="4" s="1"/>
  <c r="M35" i="4"/>
  <c r="K35" i="4" s="1"/>
  <c r="M36" i="4"/>
  <c r="M37" i="4"/>
  <c r="M38" i="4"/>
  <c r="K38" i="4" s="1"/>
  <c r="M39" i="4"/>
  <c r="K39" i="4" s="1"/>
  <c r="M40" i="4"/>
  <c r="P2" i="4"/>
  <c r="P3" i="4"/>
  <c r="P4" i="4"/>
  <c r="P5" i="4"/>
  <c r="P6" i="4"/>
  <c r="P7" i="4"/>
  <c r="P8" i="4"/>
  <c r="P9" i="4"/>
  <c r="P10" i="4"/>
  <c r="P11" i="4"/>
  <c r="P12" i="4"/>
  <c r="P13" i="4"/>
  <c r="P14" i="4"/>
  <c r="P15" i="4"/>
  <c r="P16" i="4"/>
  <c r="P17" i="4"/>
  <c r="P18" i="4"/>
  <c r="P19" i="4"/>
  <c r="P20" i="4"/>
  <c r="P21" i="4"/>
  <c r="P22" i="4"/>
  <c r="P23" i="4"/>
  <c r="P24" i="4"/>
  <c r="P25" i="4"/>
  <c r="P26" i="4"/>
  <c r="P27" i="4"/>
  <c r="P28" i="4"/>
  <c r="P29" i="4"/>
  <c r="P30" i="4"/>
  <c r="P31" i="4"/>
  <c r="P32" i="4"/>
  <c r="P33" i="4"/>
  <c r="P34" i="4"/>
  <c r="P35" i="4"/>
  <c r="P36" i="4"/>
  <c r="P37" i="4"/>
  <c r="P38" i="4"/>
  <c r="P39" i="4"/>
  <c r="P40" i="4"/>
  <c r="U2" i="4"/>
  <c r="U3" i="4"/>
  <c r="U4" i="4"/>
  <c r="U5" i="4"/>
  <c r="U6" i="4"/>
  <c r="U7" i="4"/>
  <c r="U8" i="4"/>
  <c r="U9" i="4"/>
  <c r="U10" i="4"/>
  <c r="U11" i="4"/>
  <c r="U12" i="4"/>
  <c r="U13" i="4"/>
  <c r="U14" i="4"/>
  <c r="U15" i="4"/>
  <c r="U16" i="4"/>
  <c r="U17" i="4"/>
  <c r="U18" i="4"/>
  <c r="U19" i="4"/>
  <c r="U20" i="4"/>
  <c r="U21" i="4"/>
  <c r="U22" i="4"/>
  <c r="U23" i="4"/>
  <c r="U24" i="4"/>
  <c r="U25" i="4"/>
  <c r="U26" i="4"/>
  <c r="U27" i="4"/>
  <c r="U28" i="4"/>
  <c r="U29" i="4"/>
  <c r="U30" i="4"/>
  <c r="U31" i="4"/>
  <c r="U32" i="4"/>
  <c r="U33" i="4"/>
  <c r="U34" i="4"/>
  <c r="U35" i="4"/>
  <c r="U36" i="4"/>
  <c r="U37" i="4"/>
  <c r="U38" i="4"/>
  <c r="U39" i="4"/>
  <c r="U40" i="4"/>
  <c r="K40" i="4" l="1"/>
  <c r="K32" i="4"/>
  <c r="I32" i="4" s="1"/>
  <c r="J32" i="4" s="1"/>
  <c r="K24" i="4"/>
  <c r="K16" i="4"/>
  <c r="I16" i="4" s="1"/>
  <c r="J16" i="4" s="1"/>
  <c r="K4" i="4"/>
  <c r="K36" i="4"/>
  <c r="I36" i="4" s="1"/>
  <c r="J36" i="4" s="1"/>
  <c r="K28" i="4"/>
  <c r="K20" i="4"/>
  <c r="I20" i="4" s="1"/>
  <c r="J20" i="4" s="1"/>
  <c r="K12" i="4"/>
  <c r="K8" i="4"/>
  <c r="K41" i="4" s="1"/>
  <c r="K37" i="4"/>
  <c r="K33" i="4"/>
  <c r="I33" i="4" s="1"/>
  <c r="J33" i="4" s="1"/>
  <c r="K29" i="4"/>
  <c r="K25" i="4"/>
  <c r="L25" i="4" s="1"/>
  <c r="K21" i="4"/>
  <c r="K17" i="4"/>
  <c r="I17" i="4" s="1"/>
  <c r="J17" i="4" s="1"/>
  <c r="K13" i="4"/>
  <c r="K9" i="4"/>
  <c r="L9" i="4" s="1"/>
  <c r="K5" i="4"/>
  <c r="I35" i="4"/>
  <c r="J35" i="4" s="1"/>
  <c r="L35" i="4"/>
  <c r="I27" i="4"/>
  <c r="J27" i="4" s="1"/>
  <c r="L27" i="4"/>
  <c r="I19" i="4"/>
  <c r="J19" i="4" s="1"/>
  <c r="L19" i="4"/>
  <c r="I11" i="4"/>
  <c r="J11" i="4" s="1"/>
  <c r="L11" i="4"/>
  <c r="I3" i="4"/>
  <c r="J3" i="4" s="1"/>
  <c r="L3" i="4"/>
  <c r="L40" i="4"/>
  <c r="I40" i="4"/>
  <c r="J40" i="4" s="1"/>
  <c r="L32" i="4"/>
  <c r="L24" i="4"/>
  <c r="I24" i="4"/>
  <c r="J24" i="4" s="1"/>
  <c r="L16" i="4"/>
  <c r="L8" i="4"/>
  <c r="I34" i="4"/>
  <c r="J34" i="4" s="1"/>
  <c r="L34" i="4"/>
  <c r="I26" i="4"/>
  <c r="J26" i="4" s="1"/>
  <c r="L26" i="4"/>
  <c r="I18" i="4"/>
  <c r="J18" i="4" s="1"/>
  <c r="L18" i="4"/>
  <c r="I14" i="4"/>
  <c r="J14" i="4" s="1"/>
  <c r="L14" i="4"/>
  <c r="I6" i="4"/>
  <c r="J6" i="4" s="1"/>
  <c r="L6" i="4"/>
  <c r="I25" i="4"/>
  <c r="J25" i="4" s="1"/>
  <c r="I9" i="4"/>
  <c r="J9" i="4" s="1"/>
  <c r="I39" i="4"/>
  <c r="J39" i="4" s="1"/>
  <c r="L39" i="4"/>
  <c r="I31" i="4"/>
  <c r="J31" i="4" s="1"/>
  <c r="L31" i="4"/>
  <c r="I23" i="4"/>
  <c r="J23" i="4" s="1"/>
  <c r="L23" i="4"/>
  <c r="I15" i="4"/>
  <c r="J15" i="4" s="1"/>
  <c r="L15" i="4"/>
  <c r="I7" i="4"/>
  <c r="J7" i="4" s="1"/>
  <c r="L7" i="4"/>
  <c r="L36" i="4"/>
  <c r="L28" i="4"/>
  <c r="I28" i="4"/>
  <c r="J28" i="4" s="1"/>
  <c r="L20" i="4"/>
  <c r="L12" i="4"/>
  <c r="I12" i="4"/>
  <c r="J12" i="4" s="1"/>
  <c r="L4" i="4"/>
  <c r="I4" i="4"/>
  <c r="J4" i="4" s="1"/>
  <c r="I38" i="4"/>
  <c r="J38" i="4" s="1"/>
  <c r="L38" i="4"/>
  <c r="I30" i="4"/>
  <c r="J30" i="4" s="1"/>
  <c r="L30" i="4"/>
  <c r="I22" i="4"/>
  <c r="J22" i="4" s="1"/>
  <c r="L22" i="4"/>
  <c r="I10" i="4"/>
  <c r="J10" i="4" s="1"/>
  <c r="L10" i="4"/>
  <c r="I2" i="4"/>
  <c r="J2" i="4" s="1"/>
  <c r="L2" i="4"/>
  <c r="I37" i="4"/>
  <c r="J37" i="4" s="1"/>
  <c r="L37" i="4"/>
  <c r="I29" i="4"/>
  <c r="J29" i="4" s="1"/>
  <c r="L29" i="4"/>
  <c r="I21" i="4"/>
  <c r="J21" i="4" s="1"/>
  <c r="L21" i="4"/>
  <c r="I13" i="4"/>
  <c r="J13" i="4" s="1"/>
  <c r="L13" i="4"/>
  <c r="I5" i="4"/>
  <c r="J5" i="4" s="1"/>
  <c r="L5" i="4"/>
  <c r="H41" i="4"/>
  <c r="U41" i="4"/>
  <c r="P41" i="4"/>
  <c r="M41" i="4"/>
  <c r="U144" i="1"/>
  <c r="X144" i="1"/>
  <c r="AC144" i="1"/>
  <c r="L17" i="4" l="1"/>
  <c r="L33" i="4"/>
  <c r="I8" i="4"/>
  <c r="J8" i="4" s="1"/>
  <c r="I41" i="4"/>
  <c r="J41" i="4"/>
  <c r="R144" i="1"/>
  <c r="T144" i="1" l="1"/>
  <c r="P144" i="1"/>
</calcChain>
</file>

<file path=xl/connections.xml><?xml version="1.0" encoding="utf-8"?>
<connections xmlns="http://schemas.openxmlformats.org/spreadsheetml/2006/main">
  <connection id="1" name="Lancer la requête à partir de Excel Files" type="1" refreshedVersion="4" background="1" saveData="1">
    <dbPr connection="DSN=Excel Files;DBQ=P:\GIP Massif\AUT_GEST\Suivi - Pilotage\Tableaux bord\Base dossiers déposés.xlsm;DefaultDir=P:\GIP Massif\AUT_GEST\Suivi - Pilotage\Tableaux bord;DriverId=1046;MaxBufferSize=2048;PageTimeout=5;" command="SELECT `'Depot projet$'`.Programme, `'Depot projet$'`.ID_Synergie, `'Depot projet$'`.Nom_MO, `'Depot projet$'`.Intitule_Operation, `'Depot projet$'`.`Coût total déposé`, `'Depot projet$'`.`Aide Publique demandée`, `'Depot projet$'`.Total_Etat_FN2, `'Depot projet$'`.FNADT_FN2, `'Depot projet$'`.AgricultureFN2, `'Depot projet$'`.Total_Regions_FN2, `'Depot projet$'`.AURA_FN2, `'Depot projet$'`.BFC_FN2, `'Depot projet$'`.ALPC_FN2, `'Depot projet$'`.LRMP_FN2, `'Depot projet$'`.Total_Dpts_FN2, `'Depot projet$'`.`03_FN2`, `'Depot projet$'`.`07_FN2`, `'Depot projet$'`.`11_FN2`, `'Depot projet$'`.`12_FN2`, `'Depot projet$'`.`15_FN2`, `'Depot projet$'`.`19_FN2`, `'Depot projet$'`.`21_FN2`, `'Depot projet$'`.`23_FN2`, `'Depot projet$'`.`30_FN2`, `'Depot projet$'`.`34_FN2`, `'Depot projet$'`.`42_FN2`, `'Depot projet$'`.`43_FN2`, `'Depot projet$'`.`46_FN2`, `'Depot projet$'`.`48_FN2`, `'Depot projet$'`.`58_FN2`, `'Depot projet$'`.`63_FN2`, `'Depot projet$'`.`69_FN2`, `'Depot projet$'`.`71_FN2`, `'Depot projet$'`.`81_FN2`, `'Depot projet$'`.`82_FN2`, `'Depot projet$'`.`87_FN2`, `'Depot projet$'`.`89_FN2`, `'Depot projet$'`.`Autre Public2`, `'Depot projet$'`.UE2 AS 'Prévisionnel FEDER', `'Depot projet$'`.`Avis Cprog` AS 'Avis Cprog précédent', `'Depot projet$'`.`ID_dossier GIP`, `'Depot projet$'`.`Dde cofi Etat`, `'Depot projet$'`.`Dde cofi Régions`, `'Depot projet$'`.`Dde cofi Dpt`, `'Depot projet$'`.`Date ARC`, `'Depot projet$'`.`FEDER Demandé`, `'Depot projet$'`.`Taux Aide publique`, `'Depot projet$'`.`Taux FEDER`, `'Depot projet$'`.`Date début operation`, `'Depot projet$'`.Thematique_x000d__x000a_FROM `'Depot projet$'` `'Depot projet$'`_x000d__x000a_WHERE (`'Depot projet$'`.`ODJ Prog`='O')"/>
  </connection>
  <connection id="2" name="Reprog" type="1" refreshedVersion="4" background="1" saveData="1">
    <dbPr connection="DSN=Excel Files;DBQ=P:\GIP Massif\AUT_GEST\Suivi - Pilotage\Tableaux bord\Base dossiers déposés.xlsm;DefaultDir=P:\GIP Massif\AUT_GEST\Suivi - Pilotage\Tableaux bord;DriverId=1046;MaxBufferSize=2048;PageTimeout=5;" command="SELECT `'Depot projet$'`.Programme, `'Depot projet$'`.ID_Synergie, `'Depot projet$'`.Nom_MO, `'Depot projet$'`.Intitule_Operation, `'Depot projet$'`.`Coût total déposé`, `'Depot projet$'`.`Aide Publique demandée`, `'Depot projet$'`.Total_Etat_FN2 AS 'Etat', `'Depot projet$'`.FNADT_FN2 AS 'FNADT', `'Depot projet$'`.AgricultureFN2 AS 'Agriculture', `'Depot projet$'`.Total_Regions_FN2 AS 'Régions', `'Depot projet$'`.AURA_FN2 AS 'AURA', `'Depot projet$'`.BFC_FN2 AS 'BFC', `'Depot projet$'`.ALPC_FN2 AS 'ALPC', `'Depot projet$'`.LRMP_FN2 AS 'LRMP', `'Depot projet$'`.Total_Dpts_FN2 AS 'Dpts', `'Depot projet$'`.`03_FN2` AS '03', `'Depot projet$'`.`07_FN2` AS '07', `'Depot projet$'`.`11_FN2` AS '11', `'Depot projet$'`.`12_FN2` AS '12', `'Depot projet$'`.`15_FN2` AS '15', `'Depot projet$'`.`19_FN2` AS '19', `'Depot projet$'`.`21_FN2` AS '21', `'Depot projet$'`.`23_FN2` AS '23', `'Depot projet$'`.`30_FN2` AS '30', `'Depot projet$'`.`34_FN2` AS '34', `'Depot projet$'`.`42_FN2` AS '42', `'Depot projet$'`.`43_FN2` AS '43', `'Depot projet$'`.`46_FN2` AS '46', `'Depot projet$'`.`48_FN2` AS '48', `'Depot projet$'`.`58_FN2` AS '58', `'Depot projet$'`.`63_FN2` AS '63', `'Depot projet$'`.`69_FN2` AS '69', `'Depot projet$'`.`71_FN2` AS '71', `'Depot projet$'`.`81_FN2` AS '81', `'Depot projet$'`.`82_FN2` AS '82', `'Depot projet$'`.`87_FN2` AS '87', `'Depot projet$'`.`89_FN2` AS '89', `'Depot projet$'`.`Autre Public2` AS 'Autre Public', `'Depot projet$'`.UE2 AS 'FEDER', `'Depot projet$'`.`ID_dossier GIP`, `'Depot projet$'`.`Coût total Eligible FEDER`_x000d__x000a_FROM `'Depot projet$'` `'Depot projet$'`_x000d__x000a_WHERE (`'Depot projet$'`.`Avis Cprog`='7-reprogrammation') AND (`'Depot projet$'`.`Date dépôt` Is Not Null) AND (`'Depot projet$'`.`Coût total déposé` Is Not Null) AND (`'Depot projet$'`.`Date Cprog` Is Null) OR (`'Depot projet$'`.`Avis Cprog`='7-reprogrammation') AND (`'Depot projet$'`.`Date dépôt` Is Not Null) AND (`'Depot projet$'`.`Coût total déposé` Is Not Null) AND (`'Depot projet$'`.`Date Cprog`={ts '2016-06-02 00:00:00'}) OR (`'Depot projet$'`.`Avis Cprog`='7-reprogrammation') AND (`'Depot projet$'`.`Date dépôt` Is Not Null) AND (`'Depot projet$'`.`Coût total déposé` Is Not Null) AND (`'Depot projet$'`.`Date Cprog` Is Null)"/>
  </connection>
</connections>
</file>

<file path=xl/sharedStrings.xml><?xml version="1.0" encoding="utf-8"?>
<sst xmlns="http://schemas.openxmlformats.org/spreadsheetml/2006/main" count="1753" uniqueCount="702">
  <si>
    <t>Programme</t>
  </si>
  <si>
    <t>Nom_MO</t>
  </si>
  <si>
    <t>Intitule_Operation</t>
  </si>
  <si>
    <t>Coût total déposé</t>
  </si>
  <si>
    <t>Aide Publique demandée</t>
  </si>
  <si>
    <t>CIMAC</t>
  </si>
  <si>
    <t>POI</t>
  </si>
  <si>
    <t>Vivier Bois Massif central</t>
  </si>
  <si>
    <t>MacCOFOR</t>
  </si>
  <si>
    <t>Terre de Liens</t>
  </si>
  <si>
    <t>Réseau en scène Languedoc-Roussillon</t>
  </si>
  <si>
    <t>DES LENDEMAINS QUI CHANTENT</t>
  </si>
  <si>
    <t>Le Transfo</t>
  </si>
  <si>
    <t>FNADT_FN2</t>
  </si>
  <si>
    <t>Manque</t>
  </si>
  <si>
    <t>Taux Aide Massif</t>
  </si>
  <si>
    <t>Aide Massif Obtenu</t>
  </si>
  <si>
    <t>Taux Aide Publique</t>
  </si>
  <si>
    <t>ID_Synergie</t>
  </si>
  <si>
    <t>Total</t>
  </si>
  <si>
    <t>AURA_FN2</t>
  </si>
  <si>
    <t>LRMP_FN2</t>
  </si>
  <si>
    <t>03_FN2</t>
  </si>
  <si>
    <t>07_FN2</t>
  </si>
  <si>
    <t>11_FN2</t>
  </si>
  <si>
    <t>12_FN2</t>
  </si>
  <si>
    <t>15_FN2</t>
  </si>
  <si>
    <t>19_FN2</t>
  </si>
  <si>
    <t>21_FN2</t>
  </si>
  <si>
    <t>23_FN2</t>
  </si>
  <si>
    <t>30_FN2</t>
  </si>
  <si>
    <t>34_FN2</t>
  </si>
  <si>
    <t>42_FN2</t>
  </si>
  <si>
    <t>43_FN2</t>
  </si>
  <si>
    <t>46_FN2</t>
  </si>
  <si>
    <t>48_FN2</t>
  </si>
  <si>
    <t>58_FN2</t>
  </si>
  <si>
    <t>63_FN2</t>
  </si>
  <si>
    <t>69_FN2</t>
  </si>
  <si>
    <t>71_FN2</t>
  </si>
  <si>
    <t>81_FN2</t>
  </si>
  <si>
    <t>82_FN2</t>
  </si>
  <si>
    <t>87_FN2</t>
  </si>
  <si>
    <t>89_FN2</t>
  </si>
  <si>
    <t>Autre Public2</t>
  </si>
  <si>
    <t>4-Ajournement</t>
  </si>
  <si>
    <t>ID_dossier GIP</t>
  </si>
  <si>
    <t xml:space="preserve">Remarques </t>
  </si>
  <si>
    <t>'Prévisionnel FEDER'</t>
  </si>
  <si>
    <t xml:space="preserve">Total_Etat_FN2 </t>
  </si>
  <si>
    <t xml:space="preserve">Total_Regions_FN2 </t>
  </si>
  <si>
    <t xml:space="preserve">Total_Dpts_FN2 </t>
  </si>
  <si>
    <t>Aide Publique Obtenue</t>
  </si>
  <si>
    <t>BFC_FN2</t>
  </si>
  <si>
    <t>ALPC_FN2</t>
  </si>
  <si>
    <t>AgricultureFN2</t>
  </si>
  <si>
    <t>Coût total Eligible FEDER</t>
  </si>
  <si>
    <t>Coût total</t>
  </si>
  <si>
    <t>'FNADT'</t>
  </si>
  <si>
    <t>'Agriculture'</t>
  </si>
  <si>
    <t>'AURA'</t>
  </si>
  <si>
    <t>'BFC'</t>
  </si>
  <si>
    <t>'ALPC'</t>
  </si>
  <si>
    <t>'LRMP'</t>
  </si>
  <si>
    <t>'03'</t>
  </si>
  <si>
    <t>'07'</t>
  </si>
  <si>
    <t>'11'</t>
  </si>
  <si>
    <t>'12'</t>
  </si>
  <si>
    <t>'15'</t>
  </si>
  <si>
    <t>'19'</t>
  </si>
  <si>
    <t>'21'</t>
  </si>
  <si>
    <t>'23'</t>
  </si>
  <si>
    <t>'30'</t>
  </si>
  <si>
    <t>'34'</t>
  </si>
  <si>
    <t>'42'</t>
  </si>
  <si>
    <t>'43'</t>
  </si>
  <si>
    <t>'46'</t>
  </si>
  <si>
    <t>'48'</t>
  </si>
  <si>
    <t>'58'</t>
  </si>
  <si>
    <t>'63'</t>
  </si>
  <si>
    <t>'69'</t>
  </si>
  <si>
    <t>'71'</t>
  </si>
  <si>
    <t>'81'</t>
  </si>
  <si>
    <t>'82'</t>
  </si>
  <si>
    <t>'87'</t>
  </si>
  <si>
    <t>'89'</t>
  </si>
  <si>
    <t>'FEDER'</t>
  </si>
  <si>
    <t>'Autre Public'</t>
  </si>
  <si>
    <t>Etat</t>
  </si>
  <si>
    <t>Régions</t>
  </si>
  <si>
    <t>Départements</t>
  </si>
  <si>
    <t>D067</t>
  </si>
  <si>
    <t>Commune d'Autun</t>
  </si>
  <si>
    <t>D037e</t>
  </si>
  <si>
    <t>Communauté de communes du Grand Autunois Morvan</t>
  </si>
  <si>
    <t>Aménagements activités pleine nature de la Communauté de communes du Grand Autunois Morvan : développement de l'itinérance verte "vélo" et création d'un espace d'accueil randonneurs en forêt de Montmain</t>
  </si>
  <si>
    <t>MC0004473</t>
  </si>
  <si>
    <t>Développement des activités de pleine nature autour de la base de loisirs Marcel Lucotte à Autun</t>
  </si>
  <si>
    <t>D037d</t>
  </si>
  <si>
    <t>Appel à projet Massif central - Amplification et diversification d'une politique locale d'accueil</t>
  </si>
  <si>
    <t>reprogrammation sur périmètre dérogatoire</t>
  </si>
  <si>
    <t>MC0005459</t>
  </si>
  <si>
    <t>D115</t>
  </si>
  <si>
    <t>Conseil départemental de la Lozère</t>
  </si>
  <si>
    <t>Accompagner les territoires du Massif central dans la mise en œuvre d’une offre d’accueil qualifiée</t>
  </si>
  <si>
    <t>MC0005229</t>
  </si>
  <si>
    <t>Association du Pays du Haut Limousin</t>
  </si>
  <si>
    <t>Mise en oeuvre d’une politique d’accueil à l’échelle du Pays du Haut Limousin</t>
  </si>
  <si>
    <t>D063</t>
  </si>
  <si>
    <t>Conservatoire Botanique National du Massif central</t>
  </si>
  <si>
    <t>MC0000893</t>
  </si>
  <si>
    <t>Contribution à la capitalisation des résultats de l'expérience acquis dans le cadre du programme multipartenaires de "préservation de la biodiversité des milieux ouverts herbacées du Massif central" par expérimentation et diffusion de la méthode d'évaluat</t>
  </si>
  <si>
    <t>D001</t>
  </si>
  <si>
    <t>D013</t>
  </si>
  <si>
    <t>Mobiliser les citoyens et mettre en lien les acteurs pour accueillir et accompagner les projets sur les territoires du Massif central</t>
  </si>
  <si>
    <t>MC0005458</t>
  </si>
  <si>
    <t>Impulser des organisations opérationnelles innovantes en valorisant les dynamiques forêt-bois dans les territoires du Massif central pour favoriser leur attractivité</t>
  </si>
  <si>
    <t>D021a</t>
  </si>
  <si>
    <t>URCOFOR Auvergne-Limousin</t>
  </si>
  <si>
    <t>D021b</t>
  </si>
  <si>
    <t>URCOFOR Languedoc-Roussillon</t>
  </si>
  <si>
    <t>D021c</t>
  </si>
  <si>
    <t>URCOFOR Midi-Pyrénées</t>
  </si>
  <si>
    <t>D021d</t>
  </si>
  <si>
    <t>URCOFOR Rhône-Alpes</t>
  </si>
  <si>
    <t>D021e</t>
  </si>
  <si>
    <t>MC0004691</t>
  </si>
  <si>
    <t>Syndicat Mixte du Grand Site des gorges du Tarn, de la Jonte et des Causses</t>
  </si>
  <si>
    <t>Pôle de pleine nature émergent des gorges du Tarn</t>
  </si>
  <si>
    <t>D030</t>
  </si>
  <si>
    <t>MC0005090</t>
  </si>
  <si>
    <t>Syndicat Mixte d'Aménagement du Mont Lozère</t>
  </si>
  <si>
    <t>Pôle pleine nature Mont Lozère</t>
  </si>
  <si>
    <t>D040</t>
  </si>
  <si>
    <t>D044</t>
  </si>
  <si>
    <t>Syndicat Mixte pour l’Aménagement Touristique du Bassin de Sioule</t>
  </si>
  <si>
    <t>Structuration du pôle « émergent » Gorges de la Sioule</t>
  </si>
  <si>
    <t>Groupe projet pilote des entreprises du bois construction pour les marchés du bâtiment performant : action de coopération interrégionale</t>
  </si>
  <si>
    <t>D048a</t>
  </si>
  <si>
    <t>SAS Lafargue - Fermes de Figeac</t>
  </si>
  <si>
    <t>D048b</t>
  </si>
  <si>
    <t>MC0005097</t>
  </si>
  <si>
    <t>Association pour le Développement du Pays d’Aurillac</t>
  </si>
  <si>
    <t>Ingénierie de l’accueil n°1</t>
  </si>
  <si>
    <t>D055</t>
  </si>
  <si>
    <t>MC0003885</t>
  </si>
  <si>
    <t>Syndicat Mixte du Beaujolais</t>
  </si>
  <si>
    <t>Politique d’accueil du Pays Beaujolais</t>
  </si>
  <si>
    <t>D062</t>
  </si>
  <si>
    <t>MC0005093</t>
  </si>
  <si>
    <t>Communauté de communes du pays de Murat</t>
  </si>
  <si>
    <t xml:space="preserve">Déploiement et extension du pack accueil télétravail </t>
  </si>
  <si>
    <t>D065b</t>
  </si>
  <si>
    <t>D073</t>
  </si>
  <si>
    <t>Communauté de communes des Portes du Morvan</t>
  </si>
  <si>
    <t>Politique d’accueil de nouvelles populations et construction d’une offre d’accueil qualifiée</t>
  </si>
  <si>
    <t>MC0005309</t>
  </si>
  <si>
    <t>Communauté de communes des Sources de la Loire</t>
  </si>
  <si>
    <t>Construction d’une politique d’accueil en Montagne ardéchoise</t>
  </si>
  <si>
    <t>D077</t>
  </si>
  <si>
    <t>MC0005484</t>
  </si>
  <si>
    <t>Communauté de communes Donjon Val Libre</t>
  </si>
  <si>
    <t>Politiques d'accueil de nouvelles populations dans le Massif central. Appel à projets pour l'ingénierie de l'accueil n°1-2015</t>
  </si>
  <si>
    <t>D081a</t>
  </si>
  <si>
    <t>MC0005490</t>
  </si>
  <si>
    <t>Communauté de communes Sioule Colettes et Bouble</t>
  </si>
  <si>
    <t>D081b</t>
  </si>
  <si>
    <t>D088b</t>
  </si>
  <si>
    <t>Centre National de la Propriété Forestière (CNPF)</t>
  </si>
  <si>
    <t>Référentiel national de certification carbone</t>
  </si>
  <si>
    <t>D100a</t>
  </si>
  <si>
    <t>Développement des Arts Vivants en Massif Central</t>
  </si>
  <si>
    <t>D100b</t>
  </si>
  <si>
    <t>Développement des Arts Vivants en Massif central</t>
  </si>
  <si>
    <t>D100c</t>
  </si>
  <si>
    <t>AVEC Limousin</t>
  </si>
  <si>
    <t>D100d</t>
  </si>
  <si>
    <t>Derrière le Hublot</t>
  </si>
  <si>
    <t>D100e</t>
  </si>
  <si>
    <t>La Nacre</t>
  </si>
  <si>
    <t>D100f</t>
  </si>
  <si>
    <t>Le Lab</t>
  </si>
  <si>
    <t>D100g</t>
  </si>
  <si>
    <t>D108</t>
  </si>
  <si>
    <t>Association Sur le chemin de R.L. Stevenson</t>
  </si>
  <si>
    <t>Animation, Promotion et Développement du chemin de Stevenson</t>
  </si>
  <si>
    <t>D109b</t>
  </si>
  <si>
    <t xml:space="preserve">Acepp Adehl– Ardèche Drome et Haut Lignon  </t>
  </si>
  <si>
    <t>Accueil Parents Enfants en Massif Central 2020</t>
  </si>
  <si>
    <t>D109c</t>
  </si>
  <si>
    <t>ACEPP 46</t>
  </si>
  <si>
    <t>D109d</t>
  </si>
  <si>
    <t>ACEPP Rhône</t>
  </si>
  <si>
    <t>D109e</t>
  </si>
  <si>
    <t>ACEPP 81</t>
  </si>
  <si>
    <t>D109f</t>
  </si>
  <si>
    <t>ACEPP Auvergne</t>
  </si>
  <si>
    <t>MC0004501</t>
  </si>
  <si>
    <t>Conseil départemental de l'Allier</t>
  </si>
  <si>
    <t>Actions de prospection dans le domaine de la santé et du tourisme</t>
  </si>
  <si>
    <t>D110</t>
  </si>
  <si>
    <t>Dde cofi Etat</t>
  </si>
  <si>
    <t>Dde cofi Régions</t>
  </si>
  <si>
    <t>Dde cofi Dpt</t>
  </si>
  <si>
    <t>Date ARC</t>
  </si>
  <si>
    <t>X</t>
  </si>
  <si>
    <t>AURA</t>
  </si>
  <si>
    <t>FEDER Demandé</t>
  </si>
  <si>
    <t>Taux Aide publique</t>
  </si>
  <si>
    <t>Taux FEDER</t>
  </si>
  <si>
    <t>70,00%</t>
  </si>
  <si>
    <t>40,00%</t>
  </si>
  <si>
    <t>0,00%</t>
  </si>
  <si>
    <t>80,00%</t>
  </si>
  <si>
    <t>50,00%</t>
  </si>
  <si>
    <t>Cofinancements annoncés</t>
  </si>
  <si>
    <t>Taux Aide Publique cofi</t>
  </si>
  <si>
    <t>Taux Aide Massif cofi</t>
  </si>
  <si>
    <t>Aide Massif Obtenue</t>
  </si>
  <si>
    <t>Date début operation</t>
  </si>
  <si>
    <t>OCC</t>
  </si>
  <si>
    <t>NA</t>
  </si>
  <si>
    <t>30,00%</t>
  </si>
  <si>
    <t>34</t>
  </si>
  <si>
    <t>MC0006607</t>
  </si>
  <si>
    <t>MC0005520</t>
  </si>
  <si>
    <t>MC0005564</t>
  </si>
  <si>
    <t>MC0005471</t>
  </si>
  <si>
    <t>MC0008113</t>
  </si>
  <si>
    <t>MC0005792</t>
  </si>
  <si>
    <t>MC0006214</t>
  </si>
  <si>
    <t>MC0007995</t>
  </si>
  <si>
    <t>MC0006288</t>
  </si>
  <si>
    <t>APABA</t>
  </si>
  <si>
    <t>Maison du Tourisme du Pilat</t>
  </si>
  <si>
    <t>Plan marketing « Pilat à vélo »</t>
  </si>
  <si>
    <t>D232</t>
  </si>
  <si>
    <t>60,12%</t>
  </si>
  <si>
    <t>Communauté de Communes de Millau Grands Causses</t>
  </si>
  <si>
    <t>Communauté de communes Larzac et Vallées</t>
  </si>
  <si>
    <t>12</t>
  </si>
  <si>
    <t>20,00%</t>
  </si>
  <si>
    <t>La destination nautique du Sud Massif central Tarn Amont de Millau</t>
  </si>
  <si>
    <t>Entreprise Aqua Soleil Eau Canoë</t>
  </si>
  <si>
    <t>La destination nautique du Sud Massif central Tarn Amont de Millau - géocaching canoë</t>
  </si>
  <si>
    <t>La Maison du Plein Air</t>
  </si>
  <si>
    <t>La destination nautique du Sud Massif central Tarn Amont de Millau - Ecotourisme écologique en canoë kayak</t>
  </si>
  <si>
    <t>Ville de Millau</t>
  </si>
  <si>
    <t>La destination nautique du Sud Massif central Tarn Amont de Millau - espace nautique</t>
  </si>
  <si>
    <t>La destination nautique du Sud Massif central Tarn Amont de Millau - séchoir kayak</t>
  </si>
  <si>
    <t>Chambre d'Agriculture du Cantal</t>
  </si>
  <si>
    <t>Chambre d'Agriculture de Haute-Loire</t>
  </si>
  <si>
    <t>Chambre d'Agriculture du Puy-de-Dôme</t>
  </si>
  <si>
    <t>IPAMAC</t>
  </si>
  <si>
    <t>D244a</t>
  </si>
  <si>
    <t>68,00%</t>
  </si>
  <si>
    <t>D244b</t>
  </si>
  <si>
    <t>20,16%</t>
  </si>
  <si>
    <t>D244c</t>
  </si>
  <si>
    <t>D244d</t>
  </si>
  <si>
    <t>77,84%</t>
  </si>
  <si>
    <t>16,22%</t>
  </si>
  <si>
    <t>D244e</t>
  </si>
  <si>
    <t>59,76%</t>
  </si>
  <si>
    <t>29,76%</t>
  </si>
  <si>
    <t>Occ</t>
  </si>
  <si>
    <t>RESSAC. REussir  la co-conception de ServiceS aux entreprises pour améliorer l’Attractivité des territoires et la Compétitivité des entreprises</t>
  </si>
  <si>
    <t>MC0009901</t>
  </si>
  <si>
    <t>Maison de l'Emploi et de la Formation (MDEF) du Rhône</t>
  </si>
  <si>
    <t>D213d</t>
  </si>
  <si>
    <t>MC0010566</t>
  </si>
  <si>
    <t>Centre de Gestion de la Fonction Publique Territoriale de la Lozère</t>
  </si>
  <si>
    <t>Projet de recherche « Innovation Territoriale et son acceptation sociale »</t>
  </si>
  <si>
    <t>D223</t>
  </si>
  <si>
    <t>67,61%</t>
  </si>
  <si>
    <t>Chambre d'Agriculture de l'Allier</t>
  </si>
  <si>
    <t>Chambre d'Agriculture de la Lozère</t>
  </si>
  <si>
    <t>Institut de l'élevage</t>
  </si>
  <si>
    <t>Thematique</t>
  </si>
  <si>
    <t>Attractivité</t>
  </si>
  <si>
    <t>Tourisme</t>
  </si>
  <si>
    <t>Connaissances dvplt territorial</t>
  </si>
  <si>
    <t>'Avis Cprog précédent'</t>
  </si>
  <si>
    <t>INRA Theix</t>
  </si>
  <si>
    <t>Agroalimentaire</t>
  </si>
  <si>
    <t>D252a</t>
  </si>
  <si>
    <t>CORAM</t>
  </si>
  <si>
    <t> Performance économique et écologique des races locales adaptées à la diversité des territoires du Massif Central</t>
  </si>
  <si>
    <t>AURA-OCC</t>
  </si>
  <si>
    <t>78,12%</t>
  </si>
  <si>
    <t>Produits Montagne</t>
  </si>
  <si>
    <t>D252b</t>
  </si>
  <si>
    <t>UNION AUBRAC</t>
  </si>
  <si>
    <t>66,90%</t>
  </si>
  <si>
    <t>D252c</t>
  </si>
  <si>
    <t>Groupe Salers Evolution</t>
  </si>
  <si>
    <t>68,89%</t>
  </si>
  <si>
    <t>D252d</t>
  </si>
  <si>
    <t>UPRA LACAUNE</t>
  </si>
  <si>
    <t>68,06%</t>
  </si>
  <si>
    <t>D252e</t>
  </si>
  <si>
    <t xml:space="preserve"> ROM Sélection</t>
  </si>
  <si>
    <t>AURA-OCC-NA</t>
  </si>
  <si>
    <t>78,30%</t>
  </si>
  <si>
    <t>D252f</t>
  </si>
  <si>
    <t>OES OVILOT</t>
  </si>
  <si>
    <t>46</t>
  </si>
  <si>
    <t>69,76%</t>
  </si>
  <si>
    <t>D253a</t>
  </si>
  <si>
    <t>Pôle AB Massif central</t>
  </si>
  <si>
    <t>Projet BioRéférences / Volet Ruminants - Tranche 2</t>
  </si>
  <si>
    <t>AURA-BFC-NA-OCC</t>
  </si>
  <si>
    <t>D253b</t>
  </si>
  <si>
    <t>UNOTEC</t>
  </si>
  <si>
    <t>D253c</t>
  </si>
  <si>
    <t>ITAB</t>
  </si>
  <si>
    <t>D253d</t>
  </si>
  <si>
    <t>D253e</t>
  </si>
  <si>
    <t>D253f</t>
  </si>
  <si>
    <t>Chambre d'Agriculture du Rhône</t>
  </si>
  <si>
    <t>69</t>
  </si>
  <si>
    <t>D253g</t>
  </si>
  <si>
    <t>Chambre d'Agriculture de la Loire</t>
  </si>
  <si>
    <t>D253h</t>
  </si>
  <si>
    <t>Chambre d'Agriculture de la Drôme</t>
  </si>
  <si>
    <t>D253i</t>
  </si>
  <si>
    <t>15</t>
  </si>
  <si>
    <t>D253j</t>
  </si>
  <si>
    <t>Chambre d'agriculture de l'Aveyron</t>
  </si>
  <si>
    <t>D253k</t>
  </si>
  <si>
    <t>03</t>
  </si>
  <si>
    <t>D253l</t>
  </si>
  <si>
    <t>43</t>
  </si>
  <si>
    <t>D253m</t>
  </si>
  <si>
    <t>BioBourgogne</t>
  </si>
  <si>
    <t>BFC</t>
  </si>
  <si>
    <t>21-58-71-89</t>
  </si>
  <si>
    <t>D253n</t>
  </si>
  <si>
    <t>AVEM</t>
  </si>
  <si>
    <t>D253o</t>
  </si>
  <si>
    <t>ARVALIS</t>
  </si>
  <si>
    <t>D253p</t>
  </si>
  <si>
    <t>D253q</t>
  </si>
  <si>
    <t>VetAgro Sup</t>
  </si>
  <si>
    <t>D253r</t>
  </si>
  <si>
    <t>63</t>
  </si>
  <si>
    <t>D253s</t>
  </si>
  <si>
    <t>48</t>
  </si>
  <si>
    <t>D253t</t>
  </si>
  <si>
    <t>Chambre régionale d'Agriculture d'Aquitaine-Limousin-Poitou-Charentes</t>
  </si>
  <si>
    <t>19-23-87</t>
  </si>
  <si>
    <t>D256</t>
  </si>
  <si>
    <t>Syndicat mixte du bassin de la Rance et du Célé (SmbRC)</t>
  </si>
  <si>
    <t>Projet d’aménagement de l’aire d’embarquement canoë du Liauzu – Orniac (46)</t>
  </si>
  <si>
    <t>APOSNO</t>
  </si>
  <si>
    <t>Salon Tech-Ovin</t>
  </si>
  <si>
    <t>EPIDOR</t>
  </si>
  <si>
    <t>Comité d’itinéraire Vallée de la Dordogne</t>
  </si>
  <si>
    <t>Redynamisation de la Via Arverna</t>
  </si>
  <si>
    <t>SYNDICAT MIXTE DU GRAND SITE DE ROCAMADOUR</t>
  </si>
  <si>
    <t>Aménagement de haltes sur la Via Arverna</t>
  </si>
  <si>
    <t>Syndicat mixte d’aménagement et de gestion du Parc naturel régional des Causses du Quercy</t>
  </si>
  <si>
    <t>Aménagement de haltes sur la Via Arverna/GR46</t>
  </si>
  <si>
    <t>Amélioration, aménagement et animation du Chemin de RL Stevenson</t>
  </si>
  <si>
    <t>Gard Tourisme</t>
  </si>
  <si>
    <t>GR® 700 - Animation, promotion et développement du Chemin de Régordane.</t>
  </si>
  <si>
    <t>Conseil départemental du Gard</t>
  </si>
  <si>
    <t>Aménagement de la partie Gardoise de l’itinéraire de Grande Randonnée GR700 - Le Chemin de Régordane</t>
  </si>
  <si>
    <t>Association Voie Régordane, chemins de la tolérance</t>
  </si>
  <si>
    <t>Animation, promotion et développement du chemin de Régordane GR 700</t>
  </si>
  <si>
    <t>Sécurisation du GR700 Chemin de Régordane entre Luc et Pranlac</t>
  </si>
  <si>
    <t>La Grande Traversée du Massif central à VTT. La relance d’une itinérance mythique ! Actions collectives et ingénierie mutualisée</t>
  </si>
  <si>
    <t>La Grande Traversée du Massif central à VTT. La relance d’une itinérance mythique !</t>
  </si>
  <si>
    <t/>
  </si>
  <si>
    <t>Conseil départemental du Puy-de-Dôme</t>
  </si>
  <si>
    <t xml:space="preserve">La Grande Traversée du Massif central à VTT. La relance d’une itinérance mythique ! Aménagements du tronçon Sud de la GTMC dans le Puy-de-Dôme </t>
  </si>
  <si>
    <t>Hautes Terres communauté</t>
  </si>
  <si>
    <t>La Grande Traversée du Massif central à VTT. La relance d’une itinérance mythique ! Tronçon Hautes Terres communauté</t>
  </si>
  <si>
    <t>Saint-Flour communauté</t>
  </si>
  <si>
    <t xml:space="preserve">La Grande Traversée du Massif central à VTT. La relance d’une itinérance mythique ! Tronçon St Flour Communauté </t>
  </si>
  <si>
    <t>Conseil départemental de l'Hérault</t>
  </si>
  <si>
    <t>La Grande Traversée du Massif central à VTT. La relance d’une itinérance mythique ! tronçon du Larzac à la Méditerranée -  CD34</t>
  </si>
  <si>
    <t>La Grande Traversée du Massif central à VTT. La relance d’une itinérance mythique ! tronçon du Larzac à la Méditerranée – CC Larzac et Vallées</t>
  </si>
  <si>
    <t>Communauté de communes du Clermontais</t>
  </si>
  <si>
    <t>La Grande Traversée du Massif central à VTT. La relance d’une itinérance mythique! Tronçon du Larzac à la Méditerranée – CC du Clermontais</t>
  </si>
  <si>
    <t>Communauté d’Agglomération Hérault Méditerranée</t>
  </si>
  <si>
    <t xml:space="preserve">La Grande Traversée du Massif central à VTT. La relance d’une itinérance mythique! Tronçon du Larzac à la Méditerranée – CA Hérault Méditerranée </t>
  </si>
  <si>
    <t>La Grande Traversée du Massif central à VTT. La relance d’une itinérance mythique ! Qualification et aménagements de la partie Gardoise de l’itinéraire</t>
  </si>
  <si>
    <t>Auvergne-Rhône-Alpes Tourisme</t>
  </si>
  <si>
    <t>La Grande Traversée du Massif central à VTT. La relance d’une itinérance mythique ! Actions de promotion et de communication</t>
  </si>
  <si>
    <t>Communauté de communes Ouest Rhodanien</t>
  </si>
  <si>
    <t xml:space="preserve">Pôle de plein nature </t>
  </si>
  <si>
    <t>MC</t>
  </si>
  <si>
    <t>MC0012794</t>
  </si>
  <si>
    <t>D257</t>
  </si>
  <si>
    <t>?</t>
  </si>
  <si>
    <t>87</t>
  </si>
  <si>
    <t>D258</t>
  </si>
  <si>
    <t>42,00%</t>
  </si>
  <si>
    <t>D259a</t>
  </si>
  <si>
    <t>AURA-Occ</t>
  </si>
  <si>
    <t>63-43-15-19-46</t>
  </si>
  <si>
    <t>73,28%</t>
  </si>
  <si>
    <t>36,13%</t>
  </si>
  <si>
    <t>D259b1</t>
  </si>
  <si>
    <t>D259b2</t>
  </si>
  <si>
    <t>D260</t>
  </si>
  <si>
    <t>30-48-07-43</t>
  </si>
  <si>
    <t>69,94%</t>
  </si>
  <si>
    <t>MC0013314</t>
  </si>
  <si>
    <t>D261a</t>
  </si>
  <si>
    <t>30-48-43</t>
  </si>
  <si>
    <t>MC0013318</t>
  </si>
  <si>
    <t>D261b</t>
  </si>
  <si>
    <t>MC0013323</t>
  </si>
  <si>
    <t>D261c</t>
  </si>
  <si>
    <t>MC0013325</t>
  </si>
  <si>
    <t>D261d</t>
  </si>
  <si>
    <t>MC0013328</t>
  </si>
  <si>
    <t>D262a</t>
  </si>
  <si>
    <t>AURA-BFC-OCC</t>
  </si>
  <si>
    <t>MC0013330</t>
  </si>
  <si>
    <t>D262b1</t>
  </si>
  <si>
    <t>D262b2</t>
  </si>
  <si>
    <t>D262b3</t>
  </si>
  <si>
    <t>D262b4</t>
  </si>
  <si>
    <t>D262b5</t>
  </si>
  <si>
    <t>17,54%</t>
  </si>
  <si>
    <t>7,50%</t>
  </si>
  <si>
    <t>D262b6</t>
  </si>
  <si>
    <t>D262b7</t>
  </si>
  <si>
    <t>17,56%</t>
  </si>
  <si>
    <t>D262b8</t>
  </si>
  <si>
    <t>MC0013333</t>
  </si>
  <si>
    <t>D262c</t>
  </si>
  <si>
    <t>MC0013337</t>
  </si>
  <si>
    <t>D262d</t>
  </si>
  <si>
    <t>D267</t>
  </si>
  <si>
    <t>63,37%</t>
  </si>
  <si>
    <t>38,99%</t>
  </si>
  <si>
    <t>MC0013415</t>
  </si>
  <si>
    <t>Syndicat mixte du Parc naturel régional des Volcans d’Auvergne</t>
  </si>
  <si>
    <t>Animation d'un réseau d'acteurs autour de la fonctionnalité des tourbières du Cézallier et de l'Artense</t>
  </si>
  <si>
    <t>D269</t>
  </si>
  <si>
    <t>95,64%</t>
  </si>
  <si>
    <t>26,73%</t>
  </si>
  <si>
    <t>Biodiversité</t>
  </si>
  <si>
    <t>D268</t>
  </si>
  <si>
    <t>Office de tourisme Millau Grands Causses</t>
  </si>
  <si>
    <t>Promotion et mise en marché du Pôle de pleine nature « GRANDS CAUSSES LEVEZOU »</t>
  </si>
  <si>
    <t>68,57%</t>
  </si>
  <si>
    <t>D270</t>
  </si>
  <si>
    <t>Communauté d'agglomération du Grand Guéret</t>
  </si>
  <si>
    <t>Structuration et développement de la Station Sports Nature</t>
  </si>
  <si>
    <t>MC0013428</t>
  </si>
  <si>
    <t>Parc naturel régional des Grands Causses</t>
  </si>
  <si>
    <t>Animation et coordination du Pôle</t>
  </si>
  <si>
    <t>D272</t>
  </si>
  <si>
    <t>36,85%</t>
  </si>
  <si>
    <t>D273</t>
  </si>
  <si>
    <t>Conservatoire des Espaces Naturels Rhône-Alpes</t>
  </si>
  <si>
    <t>Biodiversité des tourbières du Massif central en Rhône-Alpes</t>
  </si>
  <si>
    <t>07-42-69</t>
  </si>
  <si>
    <t>100,00%</t>
  </si>
  <si>
    <t>47,95%</t>
  </si>
  <si>
    <t>D275</t>
  </si>
  <si>
    <t>Association Porc Montagne</t>
  </si>
  <si>
    <t>Développement d'une filière porcine et charcuterie de montagne dans le Massif central (phase 2)</t>
  </si>
  <si>
    <t>D276b</t>
  </si>
  <si>
    <t>Opération collaborative Morvan, Terre de pleine nature-2</t>
  </si>
  <si>
    <t>D276c</t>
  </si>
  <si>
    <t>Commune d'Avallon</t>
  </si>
  <si>
    <t>60,00%</t>
  </si>
  <si>
    <t>D276d</t>
  </si>
  <si>
    <t>Association Nord58</t>
  </si>
  <si>
    <t>62,22%</t>
  </si>
  <si>
    <t>35,56%</t>
  </si>
  <si>
    <t>MC0013548</t>
  </si>
  <si>
    <t>Partageons les connaissances acquises sur nos prairies avec les agriculteurs, et le grand public - Réalisation d'outils de communication, de participation, de valorisation et de vulgarisation</t>
  </si>
  <si>
    <t>D277</t>
  </si>
  <si>
    <t>MOH</t>
  </si>
  <si>
    <t>D172a</t>
  </si>
  <si>
    <t>SIDAM</t>
  </si>
  <si>
    <t>AEOLE phase 2 – Les prairies du Massif central, un Atout Economique pour cOnstruire des systèmes d’éLEvage performants</t>
  </si>
  <si>
    <t>AURA-LRMP</t>
  </si>
  <si>
    <t>D172b</t>
  </si>
  <si>
    <t>Pôle fromager AOP Massif central</t>
  </si>
  <si>
    <t>D172c</t>
  </si>
  <si>
    <t>LRMP</t>
  </si>
  <si>
    <t>D172d</t>
  </si>
  <si>
    <t>D172e</t>
  </si>
  <si>
    <t>D172f</t>
  </si>
  <si>
    <t>D172g</t>
  </si>
  <si>
    <t>Chambre d'agriculture de l'Ardèche</t>
  </si>
  <si>
    <t>D172j</t>
  </si>
  <si>
    <t>D172l</t>
  </si>
  <si>
    <t>Chambre régionale d'agriculture de Languedoc-Roussillon-Midi-Pyrénées</t>
  </si>
  <si>
    <t>D172m</t>
  </si>
  <si>
    <t>COPAGE</t>
  </si>
  <si>
    <t>D245a</t>
  </si>
  <si>
    <t>AP3C Phase 2. Adaptations des Pratiques Culturales au Changement Climatique</t>
  </si>
  <si>
    <t>DRAAF</t>
  </si>
  <si>
    <t>D245b</t>
  </si>
  <si>
    <t>D245c</t>
  </si>
  <si>
    <t>D245d</t>
  </si>
  <si>
    <t>Chambre d'agriculture de la Corrèze</t>
  </si>
  <si>
    <t>D245e</t>
  </si>
  <si>
    <t>Chambre d'Agriculture de la Creuse</t>
  </si>
  <si>
    <t>78,04%</t>
  </si>
  <si>
    <t>D245f</t>
  </si>
  <si>
    <t>D245g</t>
  </si>
  <si>
    <t>Chambre d'agriculture de la Haute-Vienne</t>
  </si>
  <si>
    <t>D245h</t>
  </si>
  <si>
    <t>Chambre d'agriculture du Lot</t>
  </si>
  <si>
    <t>D245i</t>
  </si>
  <si>
    <t>76,84%</t>
  </si>
  <si>
    <t>D245j</t>
  </si>
  <si>
    <t>D245k</t>
  </si>
  <si>
    <t>Chambre d'Agriculture de l'Aveyron</t>
  </si>
  <si>
    <t>D245l</t>
  </si>
  <si>
    <t>D278</t>
  </si>
  <si>
    <t>Conseil départemental du Lot</t>
  </si>
  <si>
    <t>Aménagement des accès à la résurgence plongée du Ressel</t>
  </si>
  <si>
    <t>36,00%</t>
  </si>
  <si>
    <t>D279</t>
  </si>
  <si>
    <t>Loire Forez Agglomération</t>
  </si>
  <si>
    <t>Animation du Pôle et déploiement d'une flotte de VTTAE</t>
  </si>
  <si>
    <t>42</t>
  </si>
  <si>
    <t>66,07%</t>
  </si>
  <si>
    <t>24,90%</t>
  </si>
  <si>
    <t>D231a</t>
  </si>
  <si>
    <t>Réseau CIVAM</t>
  </si>
  <si>
    <t>Agriculture durable de Moyenne Montagne (ADMM)</t>
  </si>
  <si>
    <t>AURA-NA-OCC</t>
  </si>
  <si>
    <t>D231b</t>
  </si>
  <si>
    <t>ADDEAR Loire</t>
  </si>
  <si>
    <t>75,00%</t>
  </si>
  <si>
    <t>D231c</t>
  </si>
  <si>
    <t>D231d</t>
  </si>
  <si>
    <t>Cantadear</t>
  </si>
  <si>
    <t>79,77%</t>
  </si>
  <si>
    <t>D231e</t>
  </si>
  <si>
    <t>FDCIVAM Ardèche</t>
  </si>
  <si>
    <t>D231f</t>
  </si>
  <si>
    <t>FRCIVAM Auvergne</t>
  </si>
  <si>
    <t>D231g</t>
  </si>
  <si>
    <t>FRCIVAM Limousin</t>
  </si>
  <si>
    <t>D231h</t>
  </si>
  <si>
    <t>FRCIVAM Languedoc-Roussillon</t>
  </si>
  <si>
    <t>D231i</t>
  </si>
  <si>
    <t>SOLAGRO</t>
  </si>
  <si>
    <t>NA-OCC</t>
  </si>
  <si>
    <t>MC0012514</t>
  </si>
  <si>
    <t>MC0013169</t>
  </si>
  <si>
    <t>MC0013697</t>
  </si>
  <si>
    <t>D274</t>
  </si>
  <si>
    <t>Syndicat Mixte de préfiguration du PNR de l'Aubrac</t>
  </si>
  <si>
    <t xml:space="preserve">Structuration et promotion du Pôle de pleine nature Aubrac4 saisons </t>
  </si>
  <si>
    <t>12-15-48</t>
  </si>
  <si>
    <t>92,41%</t>
  </si>
  <si>
    <t>49,96%</t>
  </si>
  <si>
    <t>D280a</t>
  </si>
  <si>
    <t>Association Filière Bois Haut-Languedoc Sud Massif central</t>
  </si>
  <si>
    <t>Démonstrateurs : compétences et ressources bois construction</t>
  </si>
  <si>
    <t>70,13%</t>
  </si>
  <si>
    <t>50,10%</t>
  </si>
  <si>
    <t>Bois</t>
  </si>
  <si>
    <t>D280b</t>
  </si>
  <si>
    <t>NOVABOIS</t>
  </si>
  <si>
    <t>25,00%</t>
  </si>
  <si>
    <t>MC0013626</t>
  </si>
  <si>
    <t>Le Connecteur</t>
  </si>
  <si>
    <t>InterConnexions</t>
  </si>
  <si>
    <t>D281</t>
  </si>
  <si>
    <t>79,96%</t>
  </si>
  <si>
    <t>49,99%</t>
  </si>
  <si>
    <t>D283a</t>
  </si>
  <si>
    <t>Projet BioViandes Massif Central - Tranche 1</t>
  </si>
  <si>
    <t>D283b</t>
  </si>
  <si>
    <t>D283c</t>
  </si>
  <si>
    <t>D283d</t>
  </si>
  <si>
    <t>Bio46</t>
  </si>
  <si>
    <t>D283e</t>
  </si>
  <si>
    <t>D283f</t>
  </si>
  <si>
    <t>BioConvergence</t>
  </si>
  <si>
    <t>D283g</t>
  </si>
  <si>
    <t>COOP de France Rhône-Alpes Auvergne</t>
  </si>
  <si>
    <t>D283h</t>
  </si>
  <si>
    <t>Chambre régionale d'Agriculture de Bourgogne-Franche-Comté</t>
  </si>
  <si>
    <t>D283i</t>
  </si>
  <si>
    <t>FEDER</t>
  </si>
  <si>
    <t>D283j</t>
  </si>
  <si>
    <t>Institut de l'Elevage</t>
  </si>
  <si>
    <t>D283k</t>
  </si>
  <si>
    <t>D283l</t>
  </si>
  <si>
    <t>INTERBIO Nouvelle-Aquitaine</t>
  </si>
  <si>
    <t>D283m</t>
  </si>
  <si>
    <t>ISARA</t>
  </si>
  <si>
    <t>D283n</t>
  </si>
  <si>
    <t>D283o</t>
  </si>
  <si>
    <t>FRAB AuRA</t>
  </si>
  <si>
    <t>MC0013702</t>
  </si>
  <si>
    <t>Développement  Pôle de pleine nature Vallée du Célé</t>
  </si>
  <si>
    <t>D271</t>
  </si>
  <si>
    <t>77,35%</t>
  </si>
  <si>
    <t>30,15%</t>
  </si>
  <si>
    <t>MC0013715</t>
  </si>
  <si>
    <t>Création d'un réservoir de pêche à la mouche à l'Etang des Cloix</t>
  </si>
  <si>
    <t>Création d'espaces ludiques VTT - "Bike park"</t>
  </si>
  <si>
    <t>3 jours du Morvan</t>
  </si>
  <si>
    <t>MC0013716</t>
  </si>
  <si>
    <t>Parc naturel régional du Morvan</t>
  </si>
  <si>
    <t>D276a</t>
  </si>
  <si>
    <t>MC0013755</t>
  </si>
  <si>
    <t>MC0013714</t>
  </si>
  <si>
    <t>D172h</t>
  </si>
  <si>
    <t>D172i</t>
  </si>
  <si>
    <t>D172k</t>
  </si>
  <si>
    <t>Chambre d'agricutlure de la Lozère</t>
  </si>
  <si>
    <t>1-Favorable</t>
  </si>
  <si>
    <t>MC0013825</t>
  </si>
  <si>
    <t>MC0013824</t>
  </si>
  <si>
    <t>D284</t>
  </si>
  <si>
    <t>Association des Producteurs de Lait de Montagne (APLM)</t>
  </si>
  <si>
    <t>Soutien à la démarche collective lait de montagne</t>
  </si>
  <si>
    <t>12-15-19-23-43-48-63</t>
  </si>
  <si>
    <t>69,17%</t>
  </si>
  <si>
    <t>D285</t>
  </si>
  <si>
    <t>CELAVAR Auvergne</t>
  </si>
  <si>
    <t>Inventer des solutions à la transmission des TPE agri-ruales propres à chaque territoire</t>
  </si>
  <si>
    <t>AURA-BFC-NA</t>
  </si>
  <si>
    <t>78,51%</t>
  </si>
  <si>
    <t>Prospectives</t>
  </si>
  <si>
    <t>MC0013917</t>
  </si>
  <si>
    <t>MC0013396</t>
  </si>
  <si>
    <t>Cantal Destination</t>
  </si>
  <si>
    <t>MC0013399</t>
  </si>
  <si>
    <t>MC0013909</t>
  </si>
  <si>
    <t>Association Mézenc-Gerbier</t>
  </si>
  <si>
    <t>Création de l'agence de services culturels Mézenc-Gerbier</t>
  </si>
  <si>
    <t>D286</t>
  </si>
  <si>
    <t>43,88%</t>
  </si>
  <si>
    <t>19,54%</t>
  </si>
  <si>
    <t>D287</t>
  </si>
  <si>
    <t>ADEAR Languedoc-Roussillon</t>
  </si>
  <si>
    <t>Vers une dynamique territoriale de la transmission des fermes</t>
  </si>
  <si>
    <t>Communauté de communes Ambert Livradois Forez</t>
  </si>
  <si>
    <t>Création d’une station de trail sur le Massif du Forez et implantation d’un nouveau téléski à Prabouré</t>
  </si>
  <si>
    <t>D288</t>
  </si>
  <si>
    <t>66,01%</t>
  </si>
  <si>
    <t>16,97%</t>
  </si>
  <si>
    <t>MC0014069</t>
  </si>
  <si>
    <t>Etude réseau d'itinéraires multipratiques et course d'orientation</t>
  </si>
  <si>
    <t>D289</t>
  </si>
  <si>
    <t>30-48</t>
  </si>
  <si>
    <t>D290</t>
  </si>
  <si>
    <t>Commune de  St-Germain des Fossés</t>
  </si>
  <si>
    <t>Redynamisation du centre-bourg de Saint-Germain des Fossés</t>
  </si>
  <si>
    <t>D291</t>
  </si>
  <si>
    <t>Commune d'Espalion</t>
  </si>
  <si>
    <t>Redynamisation du centre-bourg d'Espalion</t>
  </si>
  <si>
    <t>D292</t>
  </si>
  <si>
    <t>Communauté de communes Coeur de Lozère</t>
  </si>
  <si>
    <t>Redynamisation du centre-bourg de Mende</t>
  </si>
  <si>
    <t>39,39%</t>
  </si>
  <si>
    <t>D293</t>
  </si>
  <si>
    <t>Communauté de communes de Lapalisse</t>
  </si>
  <si>
    <t>Redynamisation du centre-bourg de Lapalisse (tranche 1)</t>
  </si>
  <si>
    <t>51,66%</t>
  </si>
  <si>
    <t>MC0014188</t>
  </si>
  <si>
    <t>Projet de renaturation et de réouverture au grand public de l'espace naturel du Liauzu</t>
  </si>
  <si>
    <t>D294</t>
  </si>
  <si>
    <t>4,14%</t>
  </si>
  <si>
    <t>D295</t>
  </si>
  <si>
    <t>Ilots Paysans</t>
  </si>
  <si>
    <t>Test d’activité : innovations et initiatives au service des territoires du Massif Central (TAIIST)</t>
  </si>
  <si>
    <t>79,99%</t>
  </si>
  <si>
    <t>MC0014362</t>
  </si>
  <si>
    <t>Expérimentation « Paiements pour Services Environnementaux » sur des territoires du Massif central : phase 1 - Accompagnement vers l'expérimentation</t>
  </si>
  <si>
    <t>D296</t>
  </si>
  <si>
    <t>46,97%</t>
  </si>
  <si>
    <t>Services Environnementaux</t>
  </si>
  <si>
    <t>D189a</t>
  </si>
  <si>
    <t>Installer en Massif central</t>
  </si>
  <si>
    <t>TEMOIN : accueillir et Transmettre en Milieu rural : Ouvrir vers des Initiatives Novatrices</t>
  </si>
  <si>
    <t>5-Défavorable</t>
  </si>
  <si>
    <t>MC0014375</t>
  </si>
  <si>
    <t>MC0014390</t>
  </si>
  <si>
    <t>Association pour la valorisation du bois des territoires du Massif central (ABTMC)</t>
  </si>
  <si>
    <t>Déploiement de la démarche de certification Bois des territoires du Massif central</t>
  </si>
  <si>
    <t>D297</t>
  </si>
  <si>
    <t>34,33%</t>
  </si>
  <si>
    <t>D298</t>
  </si>
  <si>
    <t>Wakan Théâtre</t>
  </si>
  <si>
    <t>TRÉTEAUX DANS LE MASSIF. Comédiens de campagne sur les routes du Massif central en quête de gloire et profits : 1759-1899. Histoire et géographie des premières circulations d’acteurs professionnels et des premiers Théâtres dans le Massif central aux XVIII</t>
  </si>
  <si>
    <t>Culture</t>
  </si>
  <si>
    <t>D249</t>
  </si>
  <si>
    <t>Chambre des Métiers de la Haute-Vienne</t>
  </si>
  <si>
    <t>RIIF (Réseau Intermassif Innovation Funéraire)</t>
  </si>
  <si>
    <t>Pierre</t>
  </si>
  <si>
    <t>corrigé</t>
  </si>
  <si>
    <t>Colonne1</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</si>
</sst>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b/>
      <sz val="11"/>
      <color theme="1"/>
      <name val="Calibri"/>
      <family val="2"/>
      <scheme val="minor"/>
    </font>
    <font>
      <sz val="11"/>
      <name val="Calibri"/>
      <family val="2"/>
      <scheme val="minor"/>
    </font>
    <font>
      <sz val="11"/>
      <name val="Calibri"/>
      <family val="2"/>
      <scheme val="minor"/>
    </font>
    <font>
      <sz val="11"/>
      <name val="Calibri"/>
      <family val="2"/>
      <scheme val="minor"/>
    </font>
    <font>
      <sz val="11"/>
      <name val="Calibri"/>
      <family val="2"/>
      <scheme val="minor"/>
    </font>
  </fonts>
  <fills count="4">
    <fill>
      <patternFill patternType="none"/>
    </fill>
    <fill>
      <patternFill patternType="gray125"/>
    </fill>
    <fill>
      <patternFill patternType="solid">
        <fgColor theme="7" tint="-0.249977111117893"/>
        <bgColor indexed="64"/>
      </patternFill>
    </fill>
    <fill>
      <patternFill patternType="solid">
        <fgColor rgb="FFFFFF00"/>
        <bgColor indexed="64"/>
      </patternFill>
    </fill>
  </fills>
  <borders count="1">
    <border>
      <left/>
      <right/>
      <top/>
      <bottom/>
      <diagonal/>
    </border>
  </borders>
  <cellStyleXfs count="1">
    <xf numFmtId="0" fontId="0" fillId="0" borderId="0"/>
  </cellStyleXfs>
  <cellXfs count="26">
    <xf numFmtId="0" fontId="0" fillId="0" borderId="0" xfId="0"/>
    <xf numFmtId="0" fontId="0" fillId="0" borderId="0" xfId="0" applyAlignment="1">
      <alignment vertical="center" wrapText="1"/>
    </xf>
    <xf numFmtId="0" fontId="0" fillId="0" borderId="0" xfId="0" applyAlignment="1">
      <alignment horizontal="center" vertical="center" wrapText="1"/>
    </xf>
    <xf numFmtId="0" fontId="0" fillId="0" borderId="0" xfId="0" applyAlignment="1">
      <alignment vertical="center"/>
    </xf>
    <xf numFmtId="4" fontId="0" fillId="0" borderId="0" xfId="0" applyNumberFormat="1" applyAlignment="1">
      <alignment vertical="center"/>
    </xf>
    <xf numFmtId="0" fontId="0" fillId="0" borderId="0" xfId="0" applyAlignment="1">
      <alignment horizontal="center" vertical="center"/>
    </xf>
    <xf numFmtId="4" fontId="0" fillId="0" borderId="0" xfId="0" applyNumberFormat="1" applyAlignment="1">
      <alignment vertical="center" wrapText="1"/>
    </xf>
    <xf numFmtId="10" fontId="0" fillId="0" borderId="0" xfId="0" applyNumberFormat="1" applyAlignment="1">
      <alignment vertical="center" wrapText="1"/>
    </xf>
    <xf numFmtId="4" fontId="0" fillId="0" borderId="0" xfId="0" applyNumberFormat="1" applyAlignment="1">
      <alignment horizontal="center" vertical="center" wrapText="1"/>
    </xf>
    <xf numFmtId="4" fontId="0" fillId="0" borderId="0" xfId="0" applyNumberFormat="1" applyFill="1" applyAlignment="1">
      <alignment vertical="center" wrapText="1"/>
    </xf>
    <xf numFmtId="4" fontId="0" fillId="2" borderId="0" xfId="0" applyNumberFormat="1" applyFill="1" applyAlignment="1">
      <alignment vertical="center" wrapText="1"/>
    </xf>
    <xf numFmtId="0" fontId="0" fillId="0" borderId="0" xfId="0" applyFill="1" applyAlignment="1">
      <alignment vertical="center" wrapText="1"/>
    </xf>
    <xf numFmtId="0" fontId="0" fillId="0" borderId="0" xfId="0" applyFill="1" applyAlignment="1">
      <alignment horizontal="center" vertical="center" wrapText="1"/>
    </xf>
    <xf numFmtId="10" fontId="0" fillId="0" borderId="0" xfId="0" applyNumberFormat="1" applyFill="1" applyAlignment="1">
      <alignment vertical="center" wrapText="1"/>
    </xf>
    <xf numFmtId="0" fontId="0" fillId="0" borderId="0" xfId="0" applyFill="1" applyAlignment="1">
      <alignment vertical="center"/>
    </xf>
    <xf numFmtId="4" fontId="0" fillId="0" borderId="0" xfId="0" applyNumberFormat="1" applyFill="1" applyAlignment="1">
      <alignment horizontal="center" vertical="center" wrapText="1"/>
    </xf>
    <xf numFmtId="10" fontId="2" fillId="0" borderId="0" xfId="0" applyNumberFormat="1" applyFont="1" applyFill="1" applyAlignment="1">
      <alignment vertical="center" wrapText="1"/>
    </xf>
    <xf numFmtId="14" fontId="0" fillId="0" borderId="0" xfId="0" applyNumberFormat="1" applyFill="1" applyAlignment="1">
      <alignment horizontal="center" vertical="center" wrapText="1"/>
    </xf>
    <xf numFmtId="14" fontId="0" fillId="0" borderId="0" xfId="0" applyNumberFormat="1" applyFill="1" applyAlignment="1">
      <alignment vertical="center" wrapText="1"/>
    </xf>
    <xf numFmtId="4" fontId="0" fillId="0" borderId="0" xfId="0" applyNumberFormat="1" applyFill="1" applyAlignment="1">
      <alignment vertical="center"/>
    </xf>
    <xf numFmtId="10" fontId="3" fillId="0" borderId="0" xfId="0" applyNumberFormat="1" applyFont="1" applyFill="1" applyAlignment="1">
      <alignment vertical="center" wrapText="1"/>
    </xf>
    <xf numFmtId="10" fontId="4" fillId="0" borderId="0" xfId="0" applyNumberFormat="1" applyFont="1" applyFill="1" applyAlignment="1">
      <alignment vertical="center" wrapText="1"/>
    </xf>
    <xf numFmtId="10" fontId="5" fillId="0" borderId="0" xfId="0" applyNumberFormat="1" applyFont="1" applyFill="1" applyAlignment="1">
      <alignment vertical="center" wrapText="1"/>
    </xf>
    <xf numFmtId="4" fontId="0" fillId="3" borderId="0" xfId="0" applyNumberFormat="1" applyFill="1" applyAlignment="1">
      <alignment vertical="center" wrapText="1"/>
    </xf>
    <xf numFmtId="9" fontId="0" fillId="0" borderId="0" xfId="0" applyNumberFormat="1" applyFill="1" applyAlignment="1">
      <alignment horizontal="center" vertical="center" wrapText="1"/>
    </xf>
    <xf numFmtId="0" fontId="1" fillId="0" borderId="0" xfId="0" applyFont="1" applyFill="1" applyAlignment="1">
      <alignment horizontal="center" vertical="center"/>
    </xf>
  </cellXfs>
  <cellStyles count="1">
    <cellStyle name="Normal" xfId="0" builtinId="0"/>
  </cellStyles>
  <dxfs count="218">
    <dxf>
      <alignment horizontal="general" vertical="center" textRotation="0" wrapText="1" indent="0" justifyLastLine="0" shrinkToFit="0" readingOrder="0"/>
    </dxf>
    <dxf>
      <numFmt numFmtId="4" formatCode="#,##0.00"/>
      <alignment horizontal="general" vertical="center" textRotation="0" wrapText="1" indent="0" justifyLastLine="0" shrinkToFit="0" readingOrder="0"/>
    </dxf>
    <dxf>
      <numFmt numFmtId="4" formatCode="#,##0.00"/>
      <alignment horizontal="general" vertical="center" textRotation="0" wrapText="1" indent="0" justifyLastLine="0" shrinkToFit="0" readingOrder="0"/>
    </dxf>
    <dxf>
      <numFmt numFmtId="4" formatCode="#,##0.00"/>
      <alignment horizontal="general" vertical="center" textRotation="0" wrapText="1" indent="0" justifyLastLine="0" shrinkToFit="0" readingOrder="0"/>
    </dxf>
    <dxf>
      <numFmt numFmtId="4" formatCode="#,##0.00"/>
      <alignment horizontal="general" vertical="center" textRotation="0" wrapText="1" indent="0" justifyLastLine="0" shrinkToFit="0" readingOrder="0"/>
    </dxf>
    <dxf>
      <numFmt numFmtId="4" formatCode="#,##0.00"/>
      <alignment horizontal="general" vertical="center" textRotation="0" wrapText="1" indent="0" justifyLastLine="0" shrinkToFit="0" readingOrder="0"/>
    </dxf>
    <dxf>
      <numFmt numFmtId="4" formatCode="#,##0.00"/>
      <alignment horizontal="general" vertical="center" textRotation="0" wrapText="1" indent="0" justifyLastLine="0" shrinkToFit="0" readingOrder="0"/>
    </dxf>
    <dxf>
      <numFmt numFmtId="4" formatCode="#,##0.00"/>
      <alignment horizontal="general" vertical="center" textRotation="0" wrapText="1" indent="0" justifyLastLine="0" shrinkToFit="0" readingOrder="0"/>
    </dxf>
    <dxf>
      <numFmt numFmtId="4" formatCode="#,##0.00"/>
      <alignment horizontal="general" vertical="center" textRotation="0" wrapText="1" indent="0" justifyLastLine="0" shrinkToFit="0" readingOrder="0"/>
    </dxf>
    <dxf>
      <numFmt numFmtId="4" formatCode="#,##0.00"/>
      <alignment horizontal="general" vertical="center" textRotation="0" wrapText="1" indent="0" justifyLastLine="0" shrinkToFit="0" readingOrder="0"/>
    </dxf>
    <dxf>
      <numFmt numFmtId="4" formatCode="#,##0.00"/>
      <alignment horizontal="general" vertical="center" textRotation="0" wrapText="1" indent="0" justifyLastLine="0" shrinkToFit="0" readingOrder="0"/>
    </dxf>
    <dxf>
      <numFmt numFmtId="4" formatCode="#,##0.00"/>
      <alignment horizontal="general" vertical="center" textRotation="0" wrapText="1" indent="0" justifyLastLine="0" shrinkToFit="0" readingOrder="0"/>
    </dxf>
    <dxf>
      <numFmt numFmtId="4" formatCode="#,##0.00"/>
      <alignment horizontal="general" vertical="center" textRotation="0" wrapText="1" indent="0" justifyLastLine="0" shrinkToFit="0" readingOrder="0"/>
    </dxf>
    <dxf>
      <numFmt numFmtId="4" formatCode="#,##0.00"/>
      <alignment horizontal="general" vertical="center" textRotation="0" wrapText="1" indent="0" justifyLastLine="0" shrinkToFit="0" readingOrder="0"/>
    </dxf>
    <dxf>
      <numFmt numFmtId="4" formatCode="#,##0.00"/>
      <alignment horizontal="general" vertical="center" textRotation="0" wrapText="1" indent="0" justifyLastLine="0" shrinkToFit="0" readingOrder="0"/>
    </dxf>
    <dxf>
      <numFmt numFmtId="4" formatCode="#,##0.00"/>
      <alignment horizontal="general" vertical="center" textRotation="0" wrapText="1" indent="0" justifyLastLine="0" shrinkToFit="0" readingOrder="0"/>
    </dxf>
    <dxf>
      <numFmt numFmtId="4" formatCode="#,##0.00"/>
      <alignment horizontal="general" vertical="center" textRotation="0" wrapText="1" indent="0" justifyLastLine="0" shrinkToFit="0" readingOrder="0"/>
    </dxf>
    <dxf>
      <numFmt numFmtId="4" formatCode="#,##0.00"/>
      <alignment horizontal="general" vertical="center" textRotation="0" wrapText="1" indent="0" justifyLastLine="0" shrinkToFit="0" readingOrder="0"/>
    </dxf>
    <dxf>
      <numFmt numFmtId="4" formatCode="#,##0.00"/>
      <alignment horizontal="general" vertical="center" textRotation="0" wrapText="1" indent="0" justifyLastLine="0" shrinkToFit="0" readingOrder="0"/>
    </dxf>
    <dxf>
      <numFmt numFmtId="4" formatCode="#,##0.00"/>
      <alignment horizontal="general" vertical="center" textRotation="0" wrapText="1" indent="0" justifyLastLine="0" shrinkToFit="0" readingOrder="0"/>
    </dxf>
    <dxf>
      <numFmt numFmtId="4" formatCode="#,##0.00"/>
      <alignment horizontal="general" vertical="center" textRotation="0" wrapText="1" indent="0" justifyLastLine="0" shrinkToFit="0" readingOrder="0"/>
    </dxf>
    <dxf>
      <numFmt numFmtId="4" formatCode="#,##0.00"/>
      <alignment horizontal="general" vertical="center" textRotation="0" wrapText="1" indent="0" justifyLastLine="0" shrinkToFit="0" readingOrder="0"/>
    </dxf>
    <dxf>
      <numFmt numFmtId="4" formatCode="#,##0.00"/>
      <alignment horizontal="general" vertical="center" textRotation="0" wrapText="1" indent="0" justifyLastLine="0" shrinkToFit="0" readingOrder="0"/>
    </dxf>
    <dxf>
      <numFmt numFmtId="4" formatCode="#,##0.00"/>
      <alignment horizontal="general" vertical="center" textRotation="0" wrapText="1" indent="0" justifyLastLine="0" shrinkToFit="0" readingOrder="0"/>
    </dxf>
    <dxf>
      <numFmt numFmtId="4" formatCode="#,##0.00"/>
      <alignment horizontal="general" vertical="center" textRotation="0" wrapText="1" indent="0" justifyLastLine="0" shrinkToFit="0" readingOrder="0"/>
    </dxf>
    <dxf>
      <numFmt numFmtId="4" formatCode="#,##0.00"/>
      <alignment horizontal="general" vertical="center" textRotation="0" wrapText="1" indent="0" justifyLastLine="0" shrinkToFit="0" readingOrder="0"/>
    </dxf>
    <dxf>
      <numFmt numFmtId="4" formatCode="#,##0.00"/>
      <alignment horizontal="general" vertical="center" textRotation="0" wrapText="1" indent="0" justifyLastLine="0" shrinkToFit="0" readingOrder="0"/>
    </dxf>
    <dxf>
      <numFmt numFmtId="4" formatCode="#,##0.00"/>
      <alignment horizontal="general" vertical="center" textRotation="0" wrapText="1" indent="0" justifyLastLine="0" shrinkToFit="0" readingOrder="0"/>
    </dxf>
    <dxf>
      <numFmt numFmtId="4" formatCode="#,##0.00"/>
      <alignment horizontal="general" vertical="center" textRotation="0" wrapText="1" indent="0" justifyLastLine="0" shrinkToFit="0" readingOrder="0"/>
    </dxf>
    <dxf>
      <numFmt numFmtId="4" formatCode="#,##0.00"/>
      <alignment horizontal="general" vertical="center" textRotation="0" wrapText="1" indent="0" justifyLastLine="0" shrinkToFit="0" readingOrder="0"/>
    </dxf>
    <dxf>
      <numFmt numFmtId="4" formatCode="#,##0.00"/>
      <alignment horizontal="general" vertical="center" textRotation="0" wrapText="1" indent="0" justifyLastLine="0" shrinkToFit="0" readingOrder="0"/>
    </dxf>
    <dxf>
      <numFmt numFmtId="4" formatCode="#,##0.00"/>
      <alignment horizontal="general" vertical="center" textRotation="0" wrapText="1" indent="0" justifyLastLine="0" shrinkToFit="0" readingOrder="0"/>
    </dxf>
    <dxf>
      <numFmt numFmtId="4" formatCode="#,##0.00"/>
      <alignment horizontal="general" vertical="center" textRotation="0" wrapText="1" indent="0" justifyLastLine="0" shrinkToFit="0" readingOrder="0"/>
    </dxf>
    <dxf>
      <numFmt numFmtId="4" formatCode="#,##0.00"/>
      <alignment horizontal="general" vertical="center" textRotation="0" wrapText="1" indent="0" justifyLastLine="0" shrinkToFit="0" readingOrder="0"/>
    </dxf>
    <dxf>
      <numFmt numFmtId="4" formatCode="#,##0.00"/>
      <alignment horizontal="general" vertical="center" textRotation="0" wrapText="1" indent="0" justifyLastLine="0" shrinkToFit="0" readingOrder="0"/>
    </dxf>
    <dxf>
      <numFmt numFmtId="4" formatCode="#,##0.00"/>
      <alignment horizontal="general" vertical="center" textRotation="0" wrapText="1" indent="0" justifyLastLine="0" shrinkToFit="0" readingOrder="0"/>
    </dxf>
    <dxf>
      <numFmt numFmtId="4" formatCode="#,##0.00"/>
      <alignment horizontal="general" vertical="center" textRotation="0" wrapText="1" indent="0" justifyLastLine="0" shrinkToFit="0" readingOrder="0"/>
    </dxf>
    <dxf>
      <numFmt numFmtId="4" formatCode="#,##0.00"/>
      <alignment horizontal="general" vertical="center" textRotation="0" wrapText="1" indent="0" justifyLastLine="0" shrinkToFit="0" readingOrder="0"/>
    </dxf>
    <dxf>
      <numFmt numFmtId="4" formatCode="#,##0.00"/>
      <alignment horizontal="general" vertical="center" textRotation="0" wrapText="1" indent="0" justifyLastLine="0" shrinkToFit="0" readingOrder="0"/>
    </dxf>
    <dxf>
      <numFmt numFmtId="4" formatCode="#,##0.00"/>
      <alignment horizontal="general" vertical="center" textRotation="0" wrapText="1" indent="0" justifyLastLine="0" shrinkToFit="0" readingOrder="0"/>
    </dxf>
    <dxf>
      <numFmt numFmtId="4" formatCode="#,##0.00"/>
      <alignment horizontal="general" vertical="center" textRotation="0" wrapText="1" indent="0" justifyLastLine="0" shrinkToFit="0" readingOrder="0"/>
    </dxf>
    <dxf>
      <numFmt numFmtId="4" formatCode="#,##0.00"/>
      <alignment horizontal="general" vertical="center" textRotation="0" wrapText="1" indent="0" justifyLastLine="0" shrinkToFit="0" readingOrder="0"/>
    </dxf>
    <dxf>
      <numFmt numFmtId="4" formatCode="#,##0.00"/>
      <alignment horizontal="general" vertical="center" textRotation="0" wrapText="1" indent="0" justifyLastLine="0" shrinkToFit="0" readingOrder="0"/>
    </dxf>
    <dxf>
      <numFmt numFmtId="4" formatCode="#,##0.00"/>
      <alignment horizontal="general" vertical="center" textRotation="0" wrapText="1" indent="0" justifyLastLine="0" shrinkToFit="0" readingOrder="0"/>
    </dxf>
    <dxf>
      <numFmt numFmtId="4" formatCode="#,##0.00"/>
      <alignment horizontal="general" vertical="center" textRotation="0" wrapText="1" indent="0" justifyLastLine="0" shrinkToFit="0" readingOrder="0"/>
    </dxf>
    <dxf>
      <numFmt numFmtId="4" formatCode="#,##0.00"/>
      <alignment horizontal="general" vertical="center" textRotation="0" wrapText="1" indent="0" justifyLastLine="0" shrinkToFit="0" readingOrder="0"/>
    </dxf>
    <dxf>
      <numFmt numFmtId="4" formatCode="#,##0.00"/>
      <alignment horizontal="general" vertical="center" textRotation="0" wrapText="1" indent="0" justifyLastLine="0" shrinkToFit="0" readingOrder="0"/>
    </dxf>
    <dxf>
      <numFmt numFmtId="4" formatCode="#,##0.00"/>
      <alignment horizontal="general" vertical="center" textRotation="0" wrapText="1" indent="0" justifyLastLine="0" shrinkToFit="0" readingOrder="0"/>
    </dxf>
    <dxf>
      <numFmt numFmtId="4" formatCode="#,##0.00"/>
      <alignment horizontal="general" vertical="center" textRotation="0" wrapText="1" indent="0" justifyLastLine="0" shrinkToFit="0" readingOrder="0"/>
    </dxf>
    <dxf>
      <numFmt numFmtId="4" formatCode="#,##0.00"/>
      <alignment horizontal="general" vertical="center" textRotation="0" wrapText="1" indent="0" justifyLastLine="0" shrinkToFit="0" readingOrder="0"/>
    </dxf>
    <dxf>
      <numFmt numFmtId="4" formatCode="#,##0.00"/>
      <alignment horizontal="general" vertical="center" textRotation="0" wrapText="1" indent="0" justifyLastLine="0" shrinkToFit="0" readingOrder="0"/>
    </dxf>
    <dxf>
      <numFmt numFmtId="4" formatCode="#,##0.00"/>
      <fill>
        <patternFill patternType="none">
          <fgColor indexed="64"/>
          <bgColor indexed="65"/>
        </patternFill>
      </fill>
      <alignment horizontal="general" vertical="center" textRotation="0" wrapText="1" indent="0" justifyLastLine="0" shrinkToFit="0" readingOrder="0"/>
    </dxf>
    <dxf>
      <numFmt numFmtId="4" formatCode="#,##0.00"/>
      <alignment horizontal="general" vertical="center" textRotation="0" wrapText="1" indent="0" justifyLastLine="0" shrinkToFit="0" readingOrder="0"/>
    </dxf>
    <dxf>
      <numFmt numFmtId="4" formatCode="#,##0.00"/>
      <alignment horizontal="general" vertical="center" textRotation="0" wrapText="1" indent="0" justifyLastLine="0" shrinkToFit="0" readingOrder="0"/>
    </dxf>
    <dxf>
      <numFmt numFmtId="4" formatCode="#,##0.00"/>
      <alignment horizontal="general" vertical="center" textRotation="0" wrapText="1" indent="0" justifyLastLine="0" shrinkToFit="0" readingOrder="0"/>
    </dxf>
    <dxf>
      <numFmt numFmtId="4" formatCode="#,##0.00"/>
      <alignment horizontal="general" vertical="center" textRotation="0" wrapText="1" indent="0" justifyLastLine="0" shrinkToFit="0" readingOrder="0"/>
    </dxf>
    <dxf>
      <numFmt numFmtId="4" formatCode="#,##0.00"/>
      <alignment horizontal="general" vertical="center" textRotation="0" wrapText="1" indent="0" justifyLastLine="0" shrinkToFit="0" readingOrder="0"/>
    </dxf>
    <dxf>
      <numFmt numFmtId="4" formatCode="#,##0.00"/>
      <alignment horizontal="general" vertical="center" textRotation="0" wrapText="1" indent="0" justifyLastLine="0" shrinkToFit="0" readingOrder="0"/>
    </dxf>
    <dxf>
      <numFmt numFmtId="4" formatCode="#,##0.00"/>
      <alignment horizontal="general" vertical="center" textRotation="0" wrapText="1" indent="0" justifyLastLine="0" shrinkToFit="0" readingOrder="0"/>
    </dxf>
    <dxf>
      <numFmt numFmtId="4" formatCode="#,##0.00"/>
      <alignment horizontal="general" vertical="center" textRotation="0" wrapText="1" indent="0" justifyLastLine="0" shrinkToFit="0" readingOrder="0"/>
    </dxf>
    <dxf>
      <numFmt numFmtId="4" formatCode="#,##0.00"/>
      <alignment horizontal="general" vertical="center" textRotation="0" wrapText="1" indent="0" justifyLastLine="0" shrinkToFit="0" readingOrder="0"/>
    </dxf>
    <dxf>
      <numFmt numFmtId="4" formatCode="#,##0.00"/>
      <fill>
        <patternFill patternType="none">
          <fgColor indexed="64"/>
          <bgColor indexed="65"/>
        </patternFill>
      </fill>
      <alignment horizontal="general" vertical="center" textRotation="0" wrapText="1" indent="0" justifyLastLine="0" shrinkToFit="0" readingOrder="0"/>
    </dxf>
    <dxf>
      <numFmt numFmtId="4" formatCode="#,##0.00"/>
      <alignment horizontal="general" vertical="center" textRotation="0" wrapText="1" indent="0" justifyLastLine="0" shrinkToFit="0" readingOrder="0"/>
    </dxf>
    <dxf>
      <numFmt numFmtId="4" formatCode="#,##0.00"/>
      <alignment horizontal="general" vertical="center" textRotation="0" wrapText="1" indent="0" justifyLastLine="0" shrinkToFit="0" readingOrder="0"/>
    </dxf>
    <dxf>
      <numFmt numFmtId="4" formatCode="#,##0.00"/>
      <alignment horizontal="general" vertical="center" textRotation="0" wrapText="1" indent="0" justifyLastLine="0" shrinkToFit="0" readingOrder="0"/>
    </dxf>
    <dxf>
      <numFmt numFmtId="4" formatCode="#,##0.00"/>
      <alignment horizontal="general" vertical="center" textRotation="0" wrapText="1" indent="0" justifyLastLine="0" shrinkToFit="0" readingOrder="0"/>
    </dxf>
    <dxf>
      <numFmt numFmtId="4" formatCode="#,##0.00"/>
      <alignment horizontal="general" vertical="center" textRotation="0" wrapText="1" indent="0" justifyLastLine="0" shrinkToFit="0" readingOrder="0"/>
    </dxf>
    <dxf>
      <numFmt numFmtId="4" formatCode="#,##0.00"/>
      <fill>
        <patternFill patternType="none">
          <fgColor indexed="64"/>
          <bgColor indexed="65"/>
        </patternFill>
      </fill>
      <alignment horizontal="general" vertical="center" textRotation="0" wrapText="1" indent="0" justifyLastLine="0" shrinkToFit="0" readingOrder="0"/>
    </dxf>
    <dxf>
      <alignment horizontal="general" vertical="center" textRotation="0" wrapText="1" indent="0" justifyLastLine="0" shrinkToFit="0" readingOrder="0"/>
    </dxf>
    <dxf>
      <numFmt numFmtId="14" formatCode="0.00%"/>
      <alignment horizontal="general" vertical="center" textRotation="0" wrapText="1" indent="0" justifyLastLine="0" shrinkToFit="0" readingOrder="0"/>
    </dxf>
    <dxf>
      <numFmt numFmtId="4" formatCode="#,##0.00"/>
      <alignment horizontal="general" vertical="center" textRotation="0" wrapText="1" indent="0" justifyLastLine="0" shrinkToFit="0" readingOrder="0"/>
    </dxf>
    <dxf>
      <numFmt numFmtId="4" formatCode="#,##0.00"/>
      <alignment horizontal="general" vertical="center" textRotation="0" wrapText="1" indent="0" justifyLastLine="0" shrinkToFit="0" readingOrder="0"/>
    </dxf>
    <dxf>
      <numFmt numFmtId="4" formatCode="#,##0.00"/>
      <alignment horizontal="general" vertical="center" textRotation="0" wrapText="1" indent="0" justifyLastLine="0" shrinkToFit="0" readingOrder="0"/>
    </dxf>
    <dxf>
      <numFmt numFmtId="14" formatCode="0.00%"/>
      <alignment horizontal="general" vertical="center" textRotation="0" wrapText="1" indent="0" justifyLastLine="0" shrinkToFit="0" readingOrder="0"/>
    </dxf>
    <dxf>
      <numFmt numFmtId="4" formatCode="#,##0.00"/>
      <alignment horizontal="general" vertical="center" textRotation="0" wrapText="1" indent="0" justifyLastLine="0" shrinkToFit="0" readingOrder="0"/>
    </dxf>
    <dxf>
      <numFmt numFmtId="4" formatCode="#,##0.00"/>
      <alignment horizontal="general" vertical="center" textRotation="0" wrapText="1" indent="0" justifyLastLine="0" shrinkToFit="0" readingOrder="0"/>
    </dxf>
    <dxf>
      <numFmt numFmtId="4" formatCode="#,##0.00"/>
      <alignment horizontal="general" vertical="center" textRotation="0" wrapText="1" indent="0" justifyLastLine="0" shrinkToFit="0" readingOrder="0"/>
    </dxf>
    <dxf>
      <numFmt numFmtId="4" formatCode="#,##0.00"/>
      <alignment horizontal="general" vertical="center" textRotation="0" wrapText="1" indent="0" justifyLastLine="0" shrinkToFit="0" readingOrder="0"/>
    </dxf>
    <dxf>
      <numFmt numFmtId="4" formatCode="#,##0.00"/>
      <alignment horizontal="general" vertical="center" textRotation="0" wrapText="1" indent="0" justifyLastLine="0" shrinkToFit="0" readingOrder="0"/>
    </dxf>
    <dxf>
      <numFmt numFmtId="4" formatCode="#,##0.00"/>
      <alignment horizontal="general" vertical="center" textRotation="0" wrapText="1" indent="0" justifyLastLine="0" shrinkToFit="0" readingOrder="0"/>
    </dxf>
    <dxf>
      <numFmt numFmtId="4" formatCode="#,##0.00"/>
      <alignment horizontal="general" vertical="center" textRotation="0" wrapText="1" indent="0" justifyLastLine="0" shrinkToFit="0" readingOrder="0"/>
    </dxf>
    <dxf>
      <numFmt numFmtId="4" formatCode="#,##0.00"/>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numFmt numFmtId="4" formatCode="#,##0.00"/>
      <alignment horizontal="center" vertical="center" textRotation="0" wrapText="1" indent="0" justifyLastLine="0" shrinkToFit="0" readingOrder="0"/>
    </dxf>
    <dxf>
      <alignment horizontal="general" vertical="center" textRotation="0" wrapText="1" indent="0" justifyLastLine="0" shrinkToFit="0" readingOrder="0"/>
    </dxf>
    <dxf>
      <numFmt numFmtId="4" formatCode="#,##0.00"/>
      <alignment horizontal="center" vertical="center" textRotation="0" wrapText="1" indent="0" justifyLastLine="0" shrinkToFit="0" readingOrder="0"/>
    </dxf>
    <dxf>
      <alignment horizontal="general" vertical="center" textRotation="0" wrapText="1" indent="0" justifyLastLine="0" shrinkToFit="0" readingOrder="0"/>
    </dxf>
    <dxf>
      <alignment horizontal="center" vertical="center" textRotation="0" wrapText="1" indent="0" justifyLastLine="0" shrinkToFit="0" readingOrder="0"/>
    </dxf>
    <dxf>
      <alignment vertical="center" textRotation="0" wrapText="1" justifyLastLine="0" shrinkToFit="0" readingOrder="0"/>
    </dxf>
    <dxf>
      <alignment horizontal="general" vertical="center" textRotation="0" wrapText="1" indent="0" justifyLastLine="0" shrinkToFit="0" readingOrder="0"/>
    </dxf>
    <dxf>
      <alignment horizontal="center" vertical="center" textRotation="0" wrapText="1" indent="0" justifyLastLine="0" shrinkToFit="0" readingOrder="0"/>
    </dxf>
    <dxf>
      <font>
        <b/>
        <i val="0"/>
        <color rgb="FFFF0000"/>
      </font>
    </dxf>
    <dxf>
      <font>
        <b/>
        <i val="0"/>
        <color rgb="FF00B050"/>
      </font>
    </dxf>
    <dxf>
      <fill>
        <patternFill patternType="none">
          <fgColor indexed="64"/>
          <bgColor indexed="65"/>
        </patternFill>
      </fill>
      <alignment horizontal="general" vertical="center" textRotation="0" wrapText="1" indent="0" justifyLastLine="0" shrinkToFit="0" readingOrder="0"/>
    </dxf>
    <dxf>
      <numFmt numFmtId="4" formatCode="#,##0.00"/>
      <fill>
        <patternFill patternType="none">
          <fgColor indexed="64"/>
          <bgColor auto="1"/>
        </patternFill>
      </fill>
      <alignment horizontal="general" vertical="center" textRotation="0" wrapText="1" indent="0" justifyLastLine="0" shrinkToFit="0" readingOrder="0"/>
    </dxf>
    <dxf>
      <numFmt numFmtId="4" formatCode="#,##0.00"/>
      <fill>
        <patternFill patternType="none">
          <fgColor indexed="64"/>
          <bgColor indexed="65"/>
        </patternFill>
      </fill>
      <alignment horizontal="general" vertical="center" textRotation="0" wrapText="1" indent="0" justifyLastLine="0" shrinkToFit="0" readingOrder="0"/>
    </dxf>
    <dxf>
      <numFmt numFmtId="19" formatCode="dd/mm/yyyy"/>
      <fill>
        <patternFill patternType="none">
          <fgColor indexed="64"/>
          <bgColor indexed="65"/>
        </patternFill>
      </fill>
      <alignment horizontal="general" vertical="center" textRotation="0" wrapText="1" indent="0" justifyLastLine="0" shrinkToFit="0" readingOrder="0"/>
    </dxf>
    <dxf>
      <numFmt numFmtId="4" formatCode="#,##0.00"/>
      <fill>
        <patternFill patternType="none">
          <fgColor indexed="64"/>
          <bgColor indexed="65"/>
        </patternFill>
      </fill>
      <alignment horizontal="general" vertical="center" textRotation="0" wrapText="1" indent="0" justifyLastLine="0" shrinkToFit="0" readingOrder="0"/>
    </dxf>
    <dxf>
      <numFmt numFmtId="19" formatCode="dd/mm/yyyy"/>
      <fill>
        <patternFill patternType="none">
          <fgColor indexed="64"/>
          <bgColor indexed="65"/>
        </patternFill>
      </fill>
      <alignment horizontal="general" vertical="center" textRotation="0" wrapText="1" indent="0" justifyLastLine="0" shrinkToFit="0" readingOrder="0"/>
    </dxf>
    <dxf>
      <numFmt numFmtId="4" formatCode="#,##0.00"/>
      <fill>
        <patternFill patternType="none">
          <fgColor indexed="64"/>
          <bgColor indexed="65"/>
        </patternFill>
      </fill>
      <alignment horizontal="general" vertical="center" textRotation="0" wrapText="1" indent="0" justifyLastLine="0" shrinkToFit="0" readingOrder="0"/>
    </dxf>
    <dxf>
      <numFmt numFmtId="4" formatCode="#,##0.00"/>
      <fill>
        <patternFill patternType="none">
          <fgColor indexed="64"/>
          <bgColor indexed="65"/>
        </patternFill>
      </fill>
      <alignment horizontal="general" vertical="center" textRotation="0" wrapText="1" indent="0" justifyLastLine="0" shrinkToFit="0" readingOrder="0"/>
    </dxf>
    <dxf>
      <numFmt numFmtId="4" formatCode="#,##0.00"/>
      <fill>
        <patternFill patternType="none">
          <fgColor indexed="64"/>
          <bgColor indexed="65"/>
        </patternFill>
      </fill>
      <alignment horizontal="general" vertical="center" textRotation="0" wrapText="1" indent="0" justifyLastLine="0" shrinkToFit="0" readingOrder="0"/>
    </dxf>
    <dxf>
      <numFmt numFmtId="4" formatCode="#,##0.00"/>
      <fill>
        <patternFill patternType="none">
          <fgColor indexed="64"/>
          <bgColor indexed="65"/>
        </patternFill>
      </fill>
      <alignment horizontal="general" vertical="center" textRotation="0" wrapText="1" indent="0" justifyLastLine="0" shrinkToFit="0" readingOrder="0"/>
    </dxf>
    <dxf>
      <numFmt numFmtId="4" formatCode="#,##0.00"/>
      <fill>
        <patternFill patternType="none">
          <fgColor indexed="64"/>
          <bgColor indexed="65"/>
        </patternFill>
      </fill>
      <alignment horizontal="general" vertical="center" textRotation="0" wrapText="1" indent="0" justifyLastLine="0" shrinkToFit="0" readingOrder="0"/>
    </dxf>
    <dxf>
      <numFmt numFmtId="4" formatCode="#,##0.00"/>
      <fill>
        <patternFill patternType="none">
          <fgColor indexed="64"/>
          <bgColor indexed="65"/>
        </patternFill>
      </fill>
      <alignment horizontal="general" vertical="center" textRotation="0" wrapText="1" indent="0" justifyLastLine="0" shrinkToFit="0" readingOrder="0"/>
    </dxf>
    <dxf>
      <numFmt numFmtId="4" formatCode="#,##0.00"/>
      <fill>
        <patternFill patternType="none">
          <fgColor indexed="64"/>
          <bgColor indexed="65"/>
        </patternFill>
      </fill>
      <alignment horizontal="general" vertical="center" textRotation="0" wrapText="1" indent="0" justifyLastLine="0" shrinkToFit="0" readingOrder="0"/>
    </dxf>
    <dxf>
      <numFmt numFmtId="4" formatCode="#,##0.00"/>
      <fill>
        <patternFill patternType="none">
          <fgColor indexed="64"/>
          <bgColor indexed="65"/>
        </patternFill>
      </fill>
      <alignment horizontal="general" vertical="center" textRotation="0" wrapText="1" indent="0" justifyLastLine="0" shrinkToFit="0" readingOrder="0"/>
    </dxf>
    <dxf>
      <numFmt numFmtId="4" formatCode="#,##0.00"/>
      <fill>
        <patternFill patternType="none">
          <fgColor indexed="64"/>
          <bgColor indexed="65"/>
        </patternFill>
      </fill>
      <alignment horizontal="general" vertical="center" textRotation="0" wrapText="1" indent="0" justifyLastLine="0" shrinkToFit="0" readingOrder="0"/>
    </dxf>
    <dxf>
      <numFmt numFmtId="4" formatCode="#,##0.00"/>
      <fill>
        <patternFill patternType="none">
          <fgColor indexed="64"/>
          <bgColor indexed="65"/>
        </patternFill>
      </fill>
      <alignment horizontal="general" vertical="center" textRotation="0" wrapText="1" indent="0" justifyLastLine="0" shrinkToFit="0" readingOrder="0"/>
    </dxf>
    <dxf>
      <numFmt numFmtId="4" formatCode="#,##0.00"/>
      <fill>
        <patternFill patternType="none">
          <fgColor indexed="64"/>
          <bgColor indexed="65"/>
        </patternFill>
      </fill>
      <alignment horizontal="general" vertical="center" textRotation="0" wrapText="1" indent="0" justifyLastLine="0" shrinkToFit="0" readingOrder="0"/>
    </dxf>
    <dxf>
      <numFmt numFmtId="4" formatCode="#,##0.00"/>
      <fill>
        <patternFill patternType="none">
          <fgColor indexed="64"/>
          <bgColor indexed="65"/>
        </patternFill>
      </fill>
      <alignment horizontal="general" vertical="center" textRotation="0" wrapText="1" indent="0" justifyLastLine="0" shrinkToFit="0" readingOrder="0"/>
    </dxf>
    <dxf>
      <numFmt numFmtId="4" formatCode="#,##0.00"/>
      <fill>
        <patternFill patternType="none">
          <fgColor indexed="64"/>
          <bgColor indexed="65"/>
        </patternFill>
      </fill>
      <alignment horizontal="general" vertical="center" textRotation="0" wrapText="1" indent="0" justifyLastLine="0" shrinkToFit="0" readingOrder="0"/>
    </dxf>
    <dxf>
      <numFmt numFmtId="4" formatCode="#,##0.00"/>
      <fill>
        <patternFill patternType="none">
          <fgColor indexed="64"/>
          <bgColor indexed="65"/>
        </patternFill>
      </fill>
      <alignment horizontal="general" vertical="center" textRotation="0" wrapText="1" indent="0" justifyLastLine="0" shrinkToFit="0" readingOrder="0"/>
    </dxf>
    <dxf>
      <numFmt numFmtId="4" formatCode="#,##0.00"/>
      <fill>
        <patternFill patternType="none">
          <fgColor indexed="64"/>
          <bgColor indexed="65"/>
        </patternFill>
      </fill>
      <alignment horizontal="general" vertical="center" textRotation="0" wrapText="1" indent="0" justifyLastLine="0" shrinkToFit="0" readingOrder="0"/>
    </dxf>
    <dxf>
      <numFmt numFmtId="4" formatCode="#,##0.00"/>
      <fill>
        <patternFill patternType="none">
          <fgColor indexed="64"/>
          <bgColor indexed="65"/>
        </patternFill>
      </fill>
      <alignment horizontal="general" vertical="center" textRotation="0" wrapText="1" indent="0" justifyLastLine="0" shrinkToFit="0" readingOrder="0"/>
    </dxf>
    <dxf>
      <numFmt numFmtId="4" formatCode="#,##0.00"/>
      <fill>
        <patternFill patternType="none">
          <fgColor indexed="64"/>
          <bgColor indexed="65"/>
        </patternFill>
      </fill>
      <alignment horizontal="general" vertical="center" textRotation="0" wrapText="1" indent="0" justifyLastLine="0" shrinkToFit="0" readingOrder="0"/>
    </dxf>
    <dxf>
      <numFmt numFmtId="4" formatCode="#,##0.00"/>
      <fill>
        <patternFill patternType="none">
          <fgColor indexed="64"/>
          <bgColor indexed="65"/>
        </patternFill>
      </fill>
      <alignment horizontal="general" vertical="center" textRotation="0" wrapText="1" indent="0" justifyLastLine="0" shrinkToFit="0" readingOrder="0"/>
    </dxf>
    <dxf>
      <numFmt numFmtId="4" formatCode="#,##0.00"/>
      <fill>
        <patternFill patternType="none">
          <fgColor indexed="64"/>
          <bgColor indexed="65"/>
        </patternFill>
      </fill>
      <alignment horizontal="general" vertical="center" textRotation="0" wrapText="1" indent="0" justifyLastLine="0" shrinkToFit="0" readingOrder="0"/>
    </dxf>
    <dxf>
      <numFmt numFmtId="4" formatCode="#,##0.00"/>
      <fill>
        <patternFill patternType="none">
          <fgColor indexed="64"/>
          <bgColor indexed="65"/>
        </patternFill>
      </fill>
      <alignment horizontal="general" vertical="center" textRotation="0" wrapText="1" indent="0" justifyLastLine="0" shrinkToFit="0" readingOrder="0"/>
    </dxf>
    <dxf>
      <numFmt numFmtId="4" formatCode="#,##0.00"/>
      <fill>
        <patternFill patternType="none">
          <fgColor indexed="64"/>
          <bgColor indexed="65"/>
        </patternFill>
      </fill>
      <alignment horizontal="general" vertical="center" textRotation="0" wrapText="1" indent="0" justifyLastLine="0" shrinkToFit="0" readingOrder="0"/>
    </dxf>
    <dxf>
      <numFmt numFmtId="4" formatCode="#,##0.00"/>
      <fill>
        <patternFill patternType="none">
          <fgColor indexed="64"/>
          <bgColor indexed="65"/>
        </patternFill>
      </fill>
      <alignment horizontal="general" vertical="center" textRotation="0" wrapText="1" indent="0" justifyLastLine="0" shrinkToFit="0" readingOrder="0"/>
    </dxf>
    <dxf>
      <numFmt numFmtId="4" formatCode="#,##0.00"/>
      <fill>
        <patternFill patternType="none">
          <fgColor indexed="64"/>
          <bgColor indexed="65"/>
        </patternFill>
      </fill>
      <alignment horizontal="general" vertical="center" textRotation="0" wrapText="1" indent="0" justifyLastLine="0" shrinkToFit="0" readingOrder="0"/>
    </dxf>
    <dxf>
      <numFmt numFmtId="4" formatCode="#,##0.00"/>
      <fill>
        <patternFill patternType="none">
          <fgColor indexed="64"/>
          <bgColor indexed="65"/>
        </patternFill>
      </fill>
      <alignment horizontal="general" vertical="center" textRotation="0" wrapText="1" indent="0" justifyLastLine="0" shrinkToFit="0" readingOrder="0"/>
    </dxf>
    <dxf>
      <numFmt numFmtId="4" formatCode="#,##0.00"/>
      <fill>
        <patternFill patternType="none">
          <fgColor indexed="64"/>
          <bgColor indexed="65"/>
        </patternFill>
      </fill>
      <alignment horizontal="general" vertical="center" textRotation="0" wrapText="1" indent="0" justifyLastLine="0" shrinkToFit="0" readingOrder="0"/>
    </dxf>
    <dxf>
      <numFmt numFmtId="4" formatCode="#,##0.00"/>
      <fill>
        <patternFill patternType="none">
          <fgColor indexed="64"/>
          <bgColor indexed="65"/>
        </patternFill>
      </fill>
      <alignment horizontal="general" vertical="center" textRotation="0" wrapText="1" indent="0" justifyLastLine="0" shrinkToFit="0" readingOrder="0"/>
    </dxf>
    <dxf>
      <numFmt numFmtId="4" formatCode="#,##0.00"/>
      <fill>
        <patternFill patternType="none">
          <fgColor indexed="64"/>
          <bgColor indexed="65"/>
        </patternFill>
      </fill>
      <alignment horizontal="general" vertical="center" textRotation="0" wrapText="1" indent="0" justifyLastLine="0" shrinkToFit="0" readingOrder="0"/>
    </dxf>
    <dxf>
      <numFmt numFmtId="4" formatCode="#,##0.00"/>
      <fill>
        <patternFill patternType="none">
          <fgColor indexed="64"/>
          <bgColor indexed="65"/>
        </patternFill>
      </fill>
      <alignment horizontal="general" vertical="center" textRotation="0" wrapText="1" indent="0" justifyLastLine="0" shrinkToFit="0" readingOrder="0"/>
    </dxf>
    <dxf>
      <numFmt numFmtId="4" formatCode="#,##0.00"/>
      <fill>
        <patternFill patternType="none">
          <fgColor indexed="64"/>
          <bgColor indexed="65"/>
        </patternFill>
      </fill>
      <alignment horizontal="general" vertical="center" textRotation="0" wrapText="1" indent="0" justifyLastLine="0" shrinkToFit="0" readingOrder="0"/>
    </dxf>
    <dxf>
      <numFmt numFmtId="4" formatCode="#,##0.00"/>
      <fill>
        <patternFill patternType="none">
          <fgColor indexed="64"/>
          <bgColor indexed="65"/>
        </patternFill>
      </fill>
      <alignment horizontal="general" vertical="center" textRotation="0" wrapText="1" indent="0" justifyLastLine="0" shrinkToFit="0" readingOrder="0"/>
    </dxf>
    <dxf>
      <numFmt numFmtId="4" formatCode="#,##0.00"/>
      <fill>
        <patternFill patternType="none">
          <fgColor indexed="64"/>
          <bgColor indexed="65"/>
        </patternFill>
      </fill>
      <alignment horizontal="general" vertical="center" textRotation="0" wrapText="1" indent="0" justifyLastLine="0" shrinkToFit="0" readingOrder="0"/>
    </dxf>
    <dxf>
      <numFmt numFmtId="4" formatCode="#,##0.00"/>
      <fill>
        <patternFill patternType="none">
          <fgColor indexed="64"/>
          <bgColor indexed="65"/>
        </patternFill>
      </fill>
      <alignment horizontal="general" vertical="center" textRotation="0" wrapText="1" indent="0" justifyLastLine="0" shrinkToFit="0" readingOrder="0"/>
    </dxf>
    <dxf>
      <numFmt numFmtId="4" formatCode="#,##0.00"/>
      <fill>
        <patternFill patternType="none">
          <fgColor indexed="64"/>
          <bgColor indexed="65"/>
        </patternFill>
      </fill>
      <alignment horizontal="general" vertical="center" textRotation="0" wrapText="1" indent="0" justifyLastLine="0" shrinkToFit="0" readingOrder="0"/>
    </dxf>
    <dxf>
      <numFmt numFmtId="4" formatCode="#,##0.00"/>
      <fill>
        <patternFill patternType="none">
          <fgColor indexed="64"/>
          <bgColor indexed="65"/>
        </patternFill>
      </fill>
      <alignment horizontal="general" vertical="center" textRotation="0" wrapText="1" indent="0" justifyLastLine="0" shrinkToFit="0" readingOrder="0"/>
    </dxf>
    <dxf>
      <numFmt numFmtId="4" formatCode="#,##0.00"/>
      <fill>
        <patternFill patternType="none">
          <fgColor indexed="64"/>
          <bgColor indexed="65"/>
        </patternFill>
      </fill>
      <alignment horizontal="general" vertical="center" textRotation="0" wrapText="1" indent="0" justifyLastLine="0" shrinkToFit="0" readingOrder="0"/>
    </dxf>
    <dxf>
      <numFmt numFmtId="4" formatCode="#,##0.00"/>
      <fill>
        <patternFill patternType="none">
          <fgColor indexed="64"/>
          <bgColor indexed="65"/>
        </patternFill>
      </fill>
      <alignment horizontal="general" vertical="center" textRotation="0" wrapText="1" indent="0" justifyLastLine="0" shrinkToFit="0" readingOrder="0"/>
    </dxf>
    <dxf>
      <numFmt numFmtId="4" formatCode="#,##0.00"/>
      <fill>
        <patternFill patternType="none">
          <fgColor indexed="64"/>
          <bgColor indexed="65"/>
        </patternFill>
      </fill>
      <alignment horizontal="general" vertical="center" textRotation="0" wrapText="1" indent="0" justifyLastLine="0" shrinkToFit="0" readingOrder="0"/>
    </dxf>
    <dxf>
      <numFmt numFmtId="4" formatCode="#,##0.00"/>
      <fill>
        <patternFill patternType="none">
          <fgColor indexed="64"/>
          <bgColor indexed="65"/>
        </patternFill>
      </fill>
      <alignment horizontal="general" vertical="center" textRotation="0" wrapText="1" indent="0" justifyLastLine="0" shrinkToFit="0" readingOrder="0"/>
    </dxf>
    <dxf>
      <numFmt numFmtId="4" formatCode="#,##0.00"/>
      <fill>
        <patternFill patternType="none">
          <fgColor indexed="64"/>
          <bgColor indexed="65"/>
        </patternFill>
      </fill>
      <alignment horizontal="general" vertical="center" textRotation="0" wrapText="1" indent="0" justifyLastLine="0" shrinkToFit="0" readingOrder="0"/>
    </dxf>
    <dxf>
      <numFmt numFmtId="4" formatCode="#,##0.00"/>
      <fill>
        <patternFill patternType="none">
          <fgColor indexed="64"/>
          <bgColor indexed="65"/>
        </patternFill>
      </fill>
      <alignment horizontal="general" vertical="center" textRotation="0" wrapText="1" indent="0" justifyLastLine="0" shrinkToFit="0" readingOrder="0"/>
    </dxf>
    <dxf>
      <numFmt numFmtId="4" formatCode="#,##0.00"/>
      <fill>
        <patternFill patternType="none">
          <fgColor indexed="64"/>
          <bgColor indexed="65"/>
        </patternFill>
      </fill>
      <alignment horizontal="general" vertical="center" textRotation="0" wrapText="1" indent="0" justifyLastLine="0" shrinkToFit="0" readingOrder="0"/>
    </dxf>
    <dxf>
      <numFmt numFmtId="4" formatCode="#,##0.00"/>
      <fill>
        <patternFill patternType="none">
          <fgColor indexed="64"/>
          <bgColor indexed="65"/>
        </patternFill>
      </fill>
      <alignment horizontal="general" vertical="center" textRotation="0" wrapText="1" indent="0" justifyLastLine="0" shrinkToFit="0" readingOrder="0"/>
    </dxf>
    <dxf>
      <numFmt numFmtId="4" formatCode="#,##0.00"/>
      <fill>
        <patternFill patternType="none">
          <fgColor indexed="64"/>
          <bgColor indexed="65"/>
        </patternFill>
      </fill>
      <alignment horizontal="general" vertical="center" textRotation="0" wrapText="1" indent="0" justifyLastLine="0" shrinkToFit="0" readingOrder="0"/>
    </dxf>
    <dxf>
      <numFmt numFmtId="4" formatCode="#,##0.00"/>
      <fill>
        <patternFill patternType="none">
          <fgColor indexed="64"/>
          <bgColor indexed="65"/>
        </patternFill>
      </fill>
      <alignment horizontal="general" vertical="center" textRotation="0" wrapText="1" indent="0" justifyLastLine="0" shrinkToFit="0" readingOrder="0"/>
    </dxf>
    <dxf>
      <numFmt numFmtId="4" formatCode="#,##0.00"/>
      <fill>
        <patternFill patternType="none">
          <fgColor indexed="64"/>
          <bgColor indexed="65"/>
        </patternFill>
      </fill>
      <alignment horizontal="general" vertical="center" textRotation="0" wrapText="1" indent="0" justifyLastLine="0" shrinkToFit="0" readingOrder="0"/>
    </dxf>
    <dxf>
      <numFmt numFmtId="4" formatCode="#,##0.00"/>
      <fill>
        <patternFill patternType="none">
          <fgColor indexed="64"/>
          <bgColor indexed="65"/>
        </patternFill>
      </fill>
      <alignment horizontal="general" vertical="center" textRotation="0" wrapText="1" indent="0" justifyLastLine="0" shrinkToFit="0" readingOrder="0"/>
    </dxf>
    <dxf>
      <numFmt numFmtId="4" formatCode="#,##0.00"/>
      <fill>
        <patternFill patternType="none">
          <fgColor indexed="64"/>
          <bgColor indexed="65"/>
        </patternFill>
      </fill>
      <alignment horizontal="general" vertical="center" textRotation="0" wrapText="1" indent="0" justifyLastLine="0" shrinkToFit="0" readingOrder="0"/>
    </dxf>
    <dxf>
      <numFmt numFmtId="4" formatCode="#,##0.00"/>
      <fill>
        <patternFill patternType="none">
          <fgColor indexed="64"/>
          <bgColor indexed="65"/>
        </patternFill>
      </fill>
      <alignment horizontal="general" vertical="center" textRotation="0" wrapText="1" indent="0" justifyLastLine="0" shrinkToFit="0" readingOrder="0"/>
    </dxf>
    <dxf>
      <numFmt numFmtId="4" formatCode="#,##0.00"/>
      <fill>
        <patternFill patternType="none">
          <fgColor indexed="64"/>
          <bgColor indexed="65"/>
        </patternFill>
      </fill>
      <alignment horizontal="general" vertical="center" textRotation="0" wrapText="1" indent="0" justifyLastLine="0" shrinkToFit="0" readingOrder="0"/>
    </dxf>
    <dxf>
      <numFmt numFmtId="4" formatCode="#,##0.00"/>
      <fill>
        <patternFill patternType="none">
          <fgColor indexed="64"/>
          <bgColor indexed="65"/>
        </patternFill>
      </fill>
      <alignment horizontal="general" vertical="center" textRotation="0" wrapText="1" indent="0" justifyLastLine="0" shrinkToFit="0" readingOrder="0"/>
    </dxf>
    <dxf>
      <numFmt numFmtId="4" formatCode="#,##0.00"/>
      <fill>
        <patternFill patternType="none">
          <fgColor indexed="64"/>
          <bgColor indexed="65"/>
        </patternFill>
      </fill>
      <alignment horizontal="general" vertical="center" textRotation="0" wrapText="1" indent="0" justifyLastLine="0" shrinkToFit="0" readingOrder="0"/>
    </dxf>
    <dxf>
      <numFmt numFmtId="4" formatCode="#,##0.00"/>
      <fill>
        <patternFill patternType="none">
          <fgColor indexed="64"/>
          <bgColor indexed="65"/>
        </patternFill>
      </fill>
      <alignment horizontal="general" vertical="center" textRotation="0" wrapText="1" indent="0" justifyLastLine="0" shrinkToFit="0" readingOrder="0"/>
    </dxf>
    <dxf>
      <numFmt numFmtId="4" formatCode="#,##0.00"/>
      <fill>
        <patternFill patternType="none">
          <fgColor indexed="64"/>
          <bgColor indexed="65"/>
        </patternFill>
      </fill>
      <alignment horizontal="general" vertical="center" textRotation="0" wrapText="1" indent="0" justifyLastLine="0" shrinkToFit="0" readingOrder="0"/>
    </dxf>
    <dxf>
      <numFmt numFmtId="4" formatCode="#,##0.00"/>
      <fill>
        <patternFill patternType="none">
          <fgColor indexed="64"/>
          <bgColor indexed="65"/>
        </patternFill>
      </fill>
      <alignment horizontal="general" vertical="center" textRotation="0" wrapText="1" indent="0" justifyLastLine="0" shrinkToFit="0" readingOrder="0"/>
    </dxf>
    <dxf>
      <numFmt numFmtId="4" formatCode="#,##0.00"/>
      <fill>
        <patternFill patternType="none">
          <fgColor indexed="64"/>
          <bgColor indexed="65"/>
        </patternFill>
      </fill>
      <alignment horizontal="general" vertical="center" textRotation="0" wrapText="1" indent="0" justifyLastLine="0" shrinkToFit="0" readingOrder="0"/>
    </dxf>
    <dxf>
      <numFmt numFmtId="4" formatCode="#,##0.00"/>
      <fill>
        <patternFill patternType="none">
          <fgColor indexed="64"/>
          <bgColor indexed="65"/>
        </patternFill>
      </fill>
      <alignment horizontal="general" vertical="center" textRotation="0" wrapText="1" indent="0" justifyLastLine="0" shrinkToFit="0" readingOrder="0"/>
    </dxf>
    <dxf>
      <numFmt numFmtId="4" formatCode="#,##0.00"/>
      <fill>
        <patternFill patternType="none">
          <fgColor indexed="64"/>
          <bgColor indexed="65"/>
        </patternFill>
      </fill>
      <alignment horizontal="general" vertical="center" textRotation="0" wrapText="1" indent="0" justifyLastLine="0" shrinkToFit="0" readingOrder="0"/>
    </dxf>
    <dxf>
      <numFmt numFmtId="4" formatCode="#,##0.00"/>
      <fill>
        <patternFill patternType="none">
          <fgColor indexed="64"/>
          <bgColor indexed="65"/>
        </patternFill>
      </fill>
      <alignment horizontal="general" vertical="center" textRotation="0" wrapText="1" indent="0" justifyLastLine="0" shrinkToFit="0" readingOrder="0"/>
    </dxf>
    <dxf>
      <numFmt numFmtId="4" formatCode="#,##0.00"/>
      <fill>
        <patternFill patternType="none">
          <fgColor indexed="64"/>
          <bgColor indexed="65"/>
        </patternFill>
      </fill>
      <alignment horizontal="general" vertical="center" textRotation="0" wrapText="1" indent="0" justifyLastLine="0" shrinkToFit="0" readingOrder="0"/>
    </dxf>
    <dxf>
      <numFmt numFmtId="4" formatCode="#,##0.00"/>
      <fill>
        <patternFill patternType="none">
          <fgColor indexed="64"/>
          <bgColor indexed="65"/>
        </patternFill>
      </fill>
      <alignment horizontal="general" vertical="center" textRotation="0" wrapText="1" indent="0" justifyLastLine="0" shrinkToFit="0" readingOrder="0"/>
    </dxf>
    <dxf>
      <numFmt numFmtId="4" formatCode="#,##0.00"/>
      <fill>
        <patternFill patternType="none">
          <fgColor indexed="64"/>
          <bgColor indexed="65"/>
        </patternFill>
      </fill>
      <alignment horizontal="general" vertical="center" textRotation="0" wrapText="1" indent="0" justifyLastLine="0" shrinkToFit="0" readingOrder="0"/>
    </dxf>
    <dxf>
      <numFmt numFmtId="4" formatCode="#,##0.00"/>
      <fill>
        <patternFill patternType="none">
          <fgColor indexed="64"/>
          <bgColor indexed="65"/>
        </patternFill>
      </fill>
      <alignment horizontal="general" vertical="center" textRotation="0" wrapText="1" indent="0" justifyLastLine="0" shrinkToFit="0" readingOrder="0"/>
    </dxf>
    <dxf>
      <numFmt numFmtId="4" formatCode="#,##0.00"/>
      <fill>
        <patternFill patternType="none">
          <fgColor indexed="64"/>
          <bgColor indexed="65"/>
        </patternFill>
      </fill>
      <alignment horizontal="general" vertical="center" textRotation="0" wrapText="1" indent="0" justifyLastLine="0" shrinkToFit="0" readingOrder="0"/>
    </dxf>
    <dxf>
      <numFmt numFmtId="4" formatCode="#,##0.00"/>
      <fill>
        <patternFill patternType="none">
          <fgColor indexed="64"/>
          <bgColor indexed="65"/>
        </patternFill>
      </fill>
      <alignment horizontal="general" vertical="center" textRotation="0" wrapText="1" indent="0" justifyLastLine="0" shrinkToFit="0" readingOrder="0"/>
    </dxf>
    <dxf>
      <numFmt numFmtId="4" formatCode="#,##0.00"/>
      <fill>
        <patternFill patternType="none">
          <fgColor indexed="64"/>
          <bgColor indexed="65"/>
        </patternFill>
      </fill>
      <alignment horizontal="general" vertical="center" textRotation="0" wrapText="1" indent="0" justifyLastLine="0" shrinkToFit="0" readingOrder="0"/>
    </dxf>
    <dxf>
      <numFmt numFmtId="4" formatCode="#,##0.00"/>
      <fill>
        <patternFill patternType="none">
          <fgColor indexed="64"/>
          <bgColor indexed="65"/>
        </patternFill>
      </fill>
      <alignment horizontal="general" vertical="center" textRotation="0" wrapText="1" indent="0" justifyLastLine="0" shrinkToFit="0" readingOrder="0"/>
    </dxf>
    <dxf>
      <numFmt numFmtId="4" formatCode="#,##0.00"/>
      <fill>
        <patternFill patternType="none">
          <fgColor indexed="64"/>
          <bgColor indexed="65"/>
        </patternFill>
      </fill>
      <alignment horizontal="general" vertical="center" textRotation="0" wrapText="1" indent="0" justifyLastLine="0" shrinkToFit="0" readingOrder="0"/>
    </dxf>
    <dxf>
      <numFmt numFmtId="4" formatCode="#,##0.00"/>
      <fill>
        <patternFill patternType="none">
          <fgColor indexed="64"/>
          <bgColor indexed="65"/>
        </patternFill>
      </fill>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font>
        <strike val="0"/>
        <outline val="0"/>
        <shadow val="0"/>
        <u val="none"/>
        <vertAlign val="baseline"/>
        <sz val="11"/>
        <color auto="1"/>
        <name val="Calibri"/>
        <scheme val="minor"/>
      </font>
      <numFmt numFmtId="14" formatCode="0.00%"/>
      <fill>
        <patternFill patternType="none">
          <fgColor indexed="64"/>
          <bgColor indexed="65"/>
        </patternFill>
      </fill>
      <alignment horizontal="general" vertical="center" textRotation="0" wrapText="1" indent="0" justifyLastLine="0" shrinkToFit="0" readingOrder="0"/>
    </dxf>
    <dxf>
      <numFmt numFmtId="4" formatCode="#,##0.00"/>
      <fill>
        <patternFill patternType="none">
          <fgColor indexed="64"/>
          <bgColor indexed="65"/>
        </patternFill>
      </fill>
      <alignment horizontal="general" vertical="center" textRotation="0" wrapText="1" indent="0" justifyLastLine="0" shrinkToFit="0" readingOrder="0"/>
    </dxf>
    <dxf>
      <numFmt numFmtId="4" formatCode="#,##0.00"/>
      <fill>
        <patternFill patternType="none">
          <fgColor indexed="64"/>
          <bgColor indexed="65"/>
        </patternFill>
      </fill>
      <alignment horizontal="general" vertical="center" textRotation="0" wrapText="1" indent="0" justifyLastLine="0" shrinkToFit="0" readingOrder="0"/>
    </dxf>
    <dxf>
      <numFmt numFmtId="4" formatCode="#,##0.00"/>
      <fill>
        <patternFill patternType="none">
          <fgColor indexed="64"/>
          <bgColor indexed="65"/>
        </patternFill>
      </fill>
      <alignment horizontal="general" vertical="center" textRotation="0" wrapText="1" indent="0" justifyLastLine="0" shrinkToFit="0" readingOrder="0"/>
    </dxf>
    <dxf>
      <numFmt numFmtId="14" formatCode="0.00%"/>
      <fill>
        <patternFill patternType="none">
          <fgColor indexed="64"/>
          <bgColor indexed="65"/>
        </patternFill>
      </fill>
      <alignment horizontal="general" vertical="center" textRotation="0" wrapText="1" indent="0" justifyLastLine="0" shrinkToFit="0" readingOrder="0"/>
    </dxf>
    <dxf>
      <numFmt numFmtId="4" formatCode="#,##0.00"/>
      <fill>
        <patternFill patternType="none">
          <fgColor indexed="64"/>
          <bgColor indexed="65"/>
        </patternFill>
      </fill>
      <alignment horizontal="general" vertical="center" textRotation="0" wrapText="1" indent="0" justifyLastLine="0" shrinkToFit="0" readingOrder="0"/>
    </dxf>
    <dxf>
      <numFmt numFmtId="4" formatCode="#,##0.00"/>
      <fill>
        <patternFill patternType="none">
          <fgColor indexed="64"/>
          <bgColor indexed="65"/>
        </patternFill>
      </fill>
      <alignment horizontal="general" vertical="center" textRotation="0" wrapText="1" indent="0" justifyLastLine="0" shrinkToFit="0" readingOrder="0"/>
    </dxf>
    <dxf>
      <numFmt numFmtId="4" formatCode="#,##0.00"/>
      <fill>
        <patternFill patternType="none">
          <fgColor indexed="64"/>
          <bgColor indexed="65"/>
        </patternFill>
      </fill>
      <alignment horizontal="general" vertical="center" textRotation="0" wrapText="1" indent="0" justifyLastLine="0" shrinkToFit="0" readingOrder="0"/>
    </dxf>
    <dxf>
      <numFmt numFmtId="19" formatCode="dd/mm/yyyy"/>
      <fill>
        <patternFill patternType="none">
          <fgColor indexed="64"/>
          <bgColor indexed="65"/>
        </patternFill>
      </fill>
      <alignment horizontal="center" vertical="center" textRotation="0" wrapText="1" indent="0" justifyLastLine="0" shrinkToFit="0" readingOrder="0"/>
    </dxf>
    <dxf>
      <numFmt numFmtId="4" formatCode="#,##0.00"/>
      <fill>
        <patternFill patternType="none">
          <fgColor indexed="64"/>
          <bgColor indexed="65"/>
        </patternFill>
      </fill>
      <alignment horizontal="general" vertical="center" textRotation="0" wrapText="1" indent="0" justifyLastLine="0" shrinkToFit="0" readingOrder="0"/>
    </dxf>
    <dxf>
      <numFmt numFmtId="4" formatCode="#,##0.00"/>
      <fill>
        <patternFill patternType="none">
          <fgColor indexed="64"/>
          <bgColor indexed="65"/>
        </patternFill>
      </fill>
      <alignment horizontal="center" vertical="center" textRotation="0" wrapText="1" indent="0" justifyLastLine="0" shrinkToFit="0" readingOrder="0"/>
    </dxf>
    <dxf>
      <numFmt numFmtId="4" formatCode="#,##0.00"/>
      <fill>
        <patternFill patternType="none">
          <fgColor indexed="64"/>
          <bgColor indexed="65"/>
        </patternFill>
      </fill>
      <alignment horizontal="general" vertical="center" textRotation="0" wrapText="1" indent="0" justifyLastLine="0" shrinkToFit="0" readingOrder="0"/>
    </dxf>
    <dxf>
      <numFmt numFmtId="4" formatCode="#,##0.00"/>
      <fill>
        <patternFill patternType="none">
          <fgColor indexed="64"/>
          <bgColor indexed="65"/>
        </patternFill>
      </fill>
      <alignment horizontal="center" vertical="center" textRotation="0" wrapText="1" indent="0" justifyLastLine="0" shrinkToFit="0" readingOrder="0"/>
    </dxf>
    <dxf>
      <numFmt numFmtId="4" formatCode="#,##0.00"/>
      <fill>
        <patternFill patternType="none">
          <fgColor indexed="64"/>
          <bgColor indexed="65"/>
        </patternFill>
      </fill>
      <alignment horizontal="general" vertical="center" textRotation="0" wrapText="1" indent="0" justifyLastLine="0" shrinkToFit="0" readingOrder="0"/>
    </dxf>
    <dxf>
      <numFmt numFmtId="4" formatCode="#,##0.00"/>
      <fill>
        <patternFill patternType="none">
          <fgColor indexed="64"/>
          <bgColor indexed="65"/>
        </patternFill>
      </fill>
      <alignment horizontal="center" vertical="center" textRotation="0" wrapText="1" indent="0" justifyLastLine="0" shrinkToFit="0" readingOrder="0"/>
    </dxf>
    <dxf>
      <numFmt numFmtId="4" formatCode="#,##0.00"/>
      <fill>
        <patternFill patternType="none">
          <fgColor indexed="64"/>
          <bgColor indexed="65"/>
        </patternFill>
      </fill>
      <alignment horizontal="general" vertical="center" textRotation="0" wrapText="1" indent="0" justifyLastLine="0" shrinkToFit="0" readingOrder="0"/>
    </dxf>
    <dxf>
      <numFmt numFmtId="19" formatCode="dd/mm/yyyy"/>
      <fill>
        <patternFill patternType="none">
          <fgColor indexed="64"/>
          <bgColor indexed="65"/>
        </patternFill>
      </fill>
      <alignment horizontal="center" vertical="center" textRotation="0" wrapText="1" indent="0" justifyLastLine="0" shrinkToFit="0" readingOrder="0"/>
    </dxf>
    <dxf>
      <numFmt numFmtId="4" formatCode="#,##0.00"/>
      <fill>
        <patternFill patternType="none">
          <fgColor indexed="64"/>
          <bgColor indexed="65"/>
        </patternFill>
      </fill>
      <alignment horizontal="general" vertical="center" textRotation="0" wrapText="1" indent="0" justifyLastLine="0" shrinkToFit="0" readingOrder="0"/>
    </dxf>
    <dxf>
      <numFmt numFmtId="4" formatCode="#,##0.00"/>
      <fill>
        <patternFill patternType="none">
          <fgColor indexed="64"/>
          <bgColor indexed="65"/>
        </patternFill>
      </fill>
      <alignment horizontal="center" vertical="center" textRotation="0" wrapText="1" indent="0" justifyLastLine="0" shrinkToFit="0" readingOrder="0"/>
    </dxf>
    <dxf>
      <numFmt numFmtId="4" formatCode="#,##0.00"/>
      <fill>
        <patternFill patternType="none">
          <fgColor indexed="64"/>
          <bgColor indexed="65"/>
        </patternFill>
      </fill>
      <alignment horizontal="general" vertical="center" textRotation="0" wrapText="1" indent="0" justifyLastLine="0" shrinkToFit="0" readingOrder="0"/>
    </dxf>
    <dxf>
      <numFmt numFmtId="19" formatCode="dd/mm/yyyy"/>
      <fill>
        <patternFill patternType="none">
          <fgColor indexed="64"/>
          <bgColor indexed="65"/>
        </patternFill>
      </fill>
      <alignment horizontal="center" vertical="center" textRotation="0" wrapText="1" indent="0" justifyLastLine="0" shrinkToFit="0" readingOrder="0"/>
    </dxf>
    <dxf>
      <numFmt numFmtId="4" formatCode="#,##0.00"/>
      <fill>
        <patternFill patternType="none">
          <fgColor indexed="64"/>
          <bgColor indexed="65"/>
        </patternFill>
      </fill>
      <alignment horizontal="general" vertical="center" textRotation="0" wrapText="1" indent="0" justifyLastLine="0" shrinkToFit="0" readingOrder="0"/>
    </dxf>
    <dxf>
      <numFmt numFmtId="4" formatCode="#,##0.00"/>
      <fill>
        <patternFill patternType="none">
          <fgColor indexed="64"/>
          <bgColor indexed="65"/>
        </patternFill>
      </fill>
      <alignment horizontal="general" vertical="center" textRotation="0" wrapText="1" indent="0" justifyLastLine="0" shrinkToFit="0" readingOrder="0"/>
    </dxf>
    <dxf>
      <numFmt numFmtId="4" formatCode="#,##0.00"/>
      <fill>
        <patternFill patternType="none">
          <fgColor indexed="64"/>
          <bgColor indexed="65"/>
        </patternFill>
      </fill>
      <alignment horizontal="general" vertical="center" textRotation="0" wrapText="1" indent="0" justifyLastLine="0" shrinkToFit="0" readingOrder="0"/>
    </dxf>
    <dxf>
      <numFmt numFmtId="4" formatCode="#,##0.00"/>
      <fill>
        <patternFill patternType="none">
          <fgColor indexed="64"/>
          <bgColor indexed="65"/>
        </patternFill>
      </fill>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numFmt numFmtId="4" formatCode="#,##0.00"/>
      <fill>
        <patternFill patternType="none">
          <fgColor indexed="64"/>
          <bgColor indexed="65"/>
        </patternFill>
      </fill>
      <alignment horizontal="general" vertical="center" textRotation="0" wrapText="1" indent="0" justifyLastLine="0" shrinkToFit="0" readingOrder="0"/>
    </dxf>
    <dxf>
      <numFmt numFmtId="19" formatCode="dd/mm/yyyy"/>
      <fill>
        <patternFill patternType="none">
          <fgColor indexed="64"/>
          <bgColor indexed="65"/>
        </patternFill>
      </fill>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numFmt numFmtId="4" formatCode="#,##0.00"/>
      <fill>
        <patternFill patternType="none">
          <fgColor indexed="64"/>
          <bgColor indexed="65"/>
        </patternFill>
      </fill>
      <alignment horizontal="center"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numFmt numFmtId="4" formatCode="#,##0.00"/>
      <fill>
        <patternFill patternType="none">
          <fgColor indexed="64"/>
          <bgColor indexed="65"/>
        </patternFill>
      </fill>
      <alignment horizontal="center"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fill>
        <patternFill patternType="none">
          <fgColor indexed="64"/>
          <bgColor indexed="65"/>
        </patternFill>
      </fill>
      <alignment horizontal="center" vertical="center" textRotation="0" wrapText="1" indent="0" justifyLastLine="0" shrinkToFit="0" readingOrder="0"/>
    </dxf>
    <dxf>
      <fill>
        <patternFill patternType="none">
          <fgColor indexed="64"/>
          <bgColor auto="1"/>
        </patternFill>
      </fill>
      <alignment vertical="center" textRotation="0" wrapText="1" justifyLastLine="0" shrinkToFit="0" readingOrder="0"/>
    </dxf>
    <dxf>
      <fill>
        <patternFill patternType="none">
          <fgColor indexed="64"/>
          <bgColor auto="1"/>
        </patternFill>
      </fill>
      <alignment horizontal="general" vertical="center" textRotation="0" wrapText="1" indent="0" justifyLastLine="0" shrinkToFit="0" readingOrder="0"/>
    </dxf>
    <dxf>
      <fill>
        <patternFill patternType="none">
          <fgColor indexed="64"/>
          <bgColor auto="1"/>
        </patternFill>
      </fill>
      <alignment horizontal="center" vertical="center" textRotation="0" wrapText="1" indent="0" justifyLastLine="0" shrinkToFit="0" readingOrder="0"/>
    </dxf>
    <dxf>
      <fill>
        <patternFill>
          <bgColor rgb="FF92D050"/>
        </patternFill>
      </fill>
    </dxf>
    <dxf>
      <fill>
        <patternFill>
          <bgColor rgb="FFFF0000"/>
        </patternFill>
      </fill>
    </dxf>
    <dxf>
      <font>
        <b/>
        <i val="0"/>
        <color rgb="FFFF0000"/>
      </font>
    </dxf>
    <dxf>
      <font>
        <b/>
        <i val="0"/>
        <color rgb="FF00B050"/>
      </font>
    </dxf>
    <dxf>
      <font>
        <b/>
        <i val="0"/>
        <color rgb="FFFF0000"/>
      </font>
    </dxf>
    <dxf>
      <font>
        <b/>
        <i val="0"/>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onnections" Target="connection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queryTables/queryTable1.xml><?xml version="1.0" encoding="utf-8"?>
<queryTable xmlns="http://schemas.openxmlformats.org/spreadsheetml/2006/main" name="Lancer la requête à partir de Excel Files" adjustColumnWidth="0" connectionId="1" autoFormatId="16" applyNumberFormats="0" applyBorderFormats="0" applyFontFormats="0" applyPatternFormats="0" applyAlignmentFormats="0" applyWidthHeightFormats="0">
  <queryTableRefresh nextId="150" unboundColumnsRight="1">
    <queryTableFields count="56">
      <queryTableField id="1" name="Programme" tableColumnId="1"/>
      <queryTableField id="84" name="ID_dossier GIP" tableColumnId="50"/>
      <queryTableField id="48" name="ID_Synergie" tableColumnId="43"/>
      <queryTableField id="146" name="Thematique" tableColumnId="57"/>
      <queryTableField id="2" name="Nom_MO" tableColumnId="2"/>
      <queryTableField id="3" name="Intitule_Operation" tableColumnId="3"/>
      <queryTableField id="4" name="Coût total déposé" tableColumnId="4"/>
      <queryTableField id="5" name="Aide Publique demandée" tableColumnId="5"/>
      <queryTableField id="135" name="Taux Aide publique" tableColumnId="47"/>
      <queryTableField id="133" name="FEDER Demandé" tableColumnId="45"/>
      <queryTableField id="136" name="Taux FEDER" tableColumnId="48"/>
      <queryTableField id="129" name="Dde cofi Etat" tableColumnId="13"/>
      <queryTableField id="130" name="Dde cofi Régions" tableColumnId="14"/>
      <queryTableField id="131" name="Dde cofi Dpt" tableColumnId="15"/>
      <queryTableField id="132" name="Date ARC" tableColumnId="17"/>
      <queryTableField id="92" dataBound="0" tableColumnId="6"/>
      <queryTableField id="44" dataBound="0" tableColumnId="44"/>
      <queryTableField id="40" dataBound="0" tableColumnId="40"/>
      <queryTableField id="42" dataBound="0" tableColumnId="42"/>
      <queryTableField id="41" dataBound="0" tableColumnId="41"/>
      <queryTableField id="89" dataBound="0" tableColumnId="52"/>
      <queryTableField id="7" name="FNADT_FN2" tableColumnId="7"/>
      <queryTableField id="125" name="AgricultureFN2" tableColumnId="8"/>
      <queryTableField id="90" dataBound="0" tableColumnId="54"/>
      <queryTableField id="95" name="ALPC_FN2" tableColumnId="11"/>
      <queryTableField id="50" name="AURA_FN2" tableColumnId="9"/>
      <queryTableField id="94" name="BFC_FN2" tableColumnId="10"/>
      <queryTableField id="55" name="LRMP_FN2" tableColumnId="16"/>
      <queryTableField id="91" dataBound="0" tableColumnId="55"/>
      <queryTableField id="57" name="03_FN2" tableColumnId="18"/>
      <queryTableField id="58" name="07_FN2" tableColumnId="19"/>
      <queryTableField id="59" name="11_FN2" tableColumnId="20"/>
      <queryTableField id="60" name="12_FN2" tableColumnId="21"/>
      <queryTableField id="61" name="15_FN2" tableColumnId="22"/>
      <queryTableField id="62" name="19_FN2" tableColumnId="23"/>
      <queryTableField id="63" name="21_FN2" tableColumnId="24"/>
      <queryTableField id="64" name="23_FN2" tableColumnId="25"/>
      <queryTableField id="65" name="30_FN2" tableColumnId="26"/>
      <queryTableField id="66" name="34_FN2" tableColumnId="27"/>
      <queryTableField id="67" name="42_FN2" tableColumnId="28"/>
      <queryTableField id="68" name="43_FN2" tableColumnId="29"/>
      <queryTableField id="69" name="46_FN2" tableColumnId="30"/>
      <queryTableField id="70" name="48_FN2" tableColumnId="31"/>
      <queryTableField id="71" name="58_FN2" tableColumnId="32"/>
      <queryTableField id="72" name="63_FN2" tableColumnId="33"/>
      <queryTableField id="73" name="69_FN2" tableColumnId="34"/>
      <queryTableField id="74" name="71_FN2" tableColumnId="35"/>
      <queryTableField id="75" name="81_FN2" tableColumnId="36"/>
      <queryTableField id="76" name="82_FN2" tableColumnId="37"/>
      <queryTableField id="77" name="87_FN2" tableColumnId="38"/>
      <queryTableField id="78" name="89_FN2" tableColumnId="39"/>
      <queryTableField id="79" name="Autre Public2" tableColumnId="46"/>
      <queryTableField id="88" name="'Prévisionnel FEDER'" tableColumnId="51"/>
      <queryTableField id="144" name="Date début operation" tableColumnId="53"/>
      <queryTableField id="148" name="'Avis Cprog précédent'" tableColumnId="58"/>
      <queryTableField id="149" dataBound="0" tableColumnId="12"/>
    </queryTableFields>
    <queryTableDeletedFields count="3">
      <deletedField name="Total_Etat_FN2"/>
      <deletedField name="Total_Regions_FN2"/>
      <deletedField name="Total_Dpts_FN2"/>
    </queryTableDeletedFields>
  </queryTableRefresh>
</queryTable>
</file>

<file path=xl/queryTables/queryTable2.xml><?xml version="1.0" encoding="utf-8"?>
<queryTable xmlns="http://schemas.openxmlformats.org/spreadsheetml/2006/main" name="Lancer la requête à partir de Excel Files" adjustColumnWidth="0" connectionId="2" autoFormatId="16" applyNumberFormats="0" applyBorderFormats="0" applyFontFormats="0" applyPatternFormats="0" applyAlignmentFormats="0" applyWidthHeightFormats="0">
  <queryTableRefresh nextId="171" unboundColumnsRight="1">
    <queryTableFields count="46">
      <queryTableField id="1" name="Programme" tableColumnId="1"/>
      <queryTableField id="84" name="ID_dossier GIP" tableColumnId="50"/>
      <queryTableField id="48" name="ID_Synergie" tableColumnId="43"/>
      <queryTableField id="2" name="Nom_MO" tableColumnId="2"/>
      <queryTableField id="3" name="Intitule_Operation" tableColumnId="3"/>
      <queryTableField id="4" name="Coût total déposé" tableColumnId="4"/>
      <queryTableField id="128" name="Coût total Eligible FEDER" tableColumnId="12"/>
      <queryTableField id="131" dataBound="0" tableColumnId="13"/>
      <queryTableField id="92" dataBound="0" tableColumnId="6"/>
      <queryTableField id="44" dataBound="0" tableColumnId="44"/>
      <queryTableField id="40" dataBound="0" tableColumnId="40"/>
      <queryTableField id="42" dataBound="0" tableColumnId="42"/>
      <queryTableField id="89" dataBound="0" tableColumnId="52"/>
      <queryTableField id="133" name="'FNADT'" tableColumnId="15"/>
      <queryTableField id="134" name="'Agriculture'" tableColumnId="16"/>
      <queryTableField id="90" dataBound="0" tableColumnId="54"/>
      <queryTableField id="138" name="'ALPC'" tableColumnId="20"/>
      <queryTableField id="136" name="'AURA'" tableColumnId="18"/>
      <queryTableField id="137" name="'BFC'" tableColumnId="19"/>
      <queryTableField id="139" name="'LRMP'" tableColumnId="21"/>
      <queryTableField id="91" dataBound="0" tableColumnId="55"/>
      <queryTableField id="141" name="'03'" tableColumnId="23"/>
      <queryTableField id="142" name="'07'" tableColumnId="24"/>
      <queryTableField id="143" name="'11'" tableColumnId="25"/>
      <queryTableField id="144" name="'12'" tableColumnId="26"/>
      <queryTableField id="145" name="'15'" tableColumnId="27"/>
      <queryTableField id="146" name="'19'" tableColumnId="28"/>
      <queryTableField id="147" name="'21'" tableColumnId="29"/>
      <queryTableField id="148" name="'23'" tableColumnId="30"/>
      <queryTableField id="149" name="'30'" tableColumnId="31"/>
      <queryTableField id="150" name="'34'" tableColumnId="32"/>
      <queryTableField id="151" name="'42'" tableColumnId="33"/>
      <queryTableField id="152" name="'43'" tableColumnId="34"/>
      <queryTableField id="153" name="'46'" tableColumnId="35"/>
      <queryTableField id="154" name="'48'" tableColumnId="36"/>
      <queryTableField id="155" name="'58'" tableColumnId="37"/>
      <queryTableField id="156" name="'63'" tableColumnId="38"/>
      <queryTableField id="157" name="'69'" tableColumnId="39"/>
      <queryTableField id="158" name="'71'" tableColumnId="41"/>
      <queryTableField id="159" name="'81'" tableColumnId="45"/>
      <queryTableField id="160" name="'82'" tableColumnId="47"/>
      <queryTableField id="161" name="'87'" tableColumnId="48"/>
      <queryTableField id="162" name="'89'" tableColumnId="51"/>
      <queryTableField id="163" name="'FEDER'" tableColumnId="53"/>
      <queryTableField id="164" name="'Autre Public'" tableColumnId="56"/>
      <queryTableField id="87" dataBound="0" tableColumnId="49"/>
    </queryTableFields>
    <queryTableDeletedFields count="7">
      <deletedField name="Total_Etat_FN2"/>
      <deletedField name="Total_Regions_FN2"/>
      <deletedField name="Total_Dpts_FN2"/>
      <deletedField name="Aide Publique demandée"/>
      <deletedField name="'Régions'"/>
      <deletedField name="'Etat'"/>
      <deletedField name="'Dpts'"/>
    </queryTableDeleted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table1.xml><?xml version="1.0" encoding="utf-8"?>
<table xmlns="http://schemas.openxmlformats.org/spreadsheetml/2006/main" id="1" name="Tableau_Lancer_la_requête_à_partir_de_Excel_Files" displayName="Tableau_Lancer_la_requête_à_partir_de_Excel_Files" ref="A2:BD144" tableType="queryTable" totalsRowCount="1" headerRowDxfId="211" dataDxfId="210" totalsRowDxfId="209">
  <autoFilter ref="A2:BD143"/>
  <sortState ref="A3:BD143">
    <sortCondition ref="BC2:BC142"/>
  </sortState>
  <tableColumns count="56">
    <tableColumn id="1" uniqueName="1" name="Programme" totalsRowLabel="Total" queryTableFieldId="1" dataDxfId="208" totalsRowDxfId="207"/>
    <tableColumn id="50" uniqueName="50" name="ID_dossier GIP" totalsRowFunction="count" queryTableFieldId="84" dataDxfId="206" totalsRowDxfId="205"/>
    <tableColumn id="43" uniqueName="43" name="ID_Synergie" totalsRowFunction="count" queryTableFieldId="48" dataDxfId="204" totalsRowDxfId="203"/>
    <tableColumn id="57" uniqueName="57" name="Thematique" queryTableFieldId="146" dataDxfId="202" totalsRowDxfId="201"/>
    <tableColumn id="2" uniqueName="2" name="Nom_MO" queryTableFieldId="2" dataDxfId="200" totalsRowDxfId="199"/>
    <tableColumn id="3" uniqueName="3" name="Intitule_Operation" queryTableFieldId="3" dataDxfId="198" totalsRowDxfId="197"/>
    <tableColumn id="4" uniqueName="4" name="Coût total déposé" totalsRowFunction="sum" queryTableFieldId="4" dataDxfId="196" totalsRowDxfId="195"/>
    <tableColumn id="5" uniqueName="5" name="Aide Publique demandée" totalsRowFunction="sum" queryTableFieldId="5" dataDxfId="194" totalsRowDxfId="193"/>
    <tableColumn id="47" uniqueName="47" name="Taux Aide publique" queryTableFieldId="135" dataDxfId="192" totalsRowDxfId="191"/>
    <tableColumn id="45" uniqueName="45" name="FEDER Demandé" totalsRowFunction="sum" queryTableFieldId="133" dataDxfId="190" totalsRowDxfId="189"/>
    <tableColumn id="48" uniqueName="48" name="Taux FEDER" queryTableFieldId="136" dataDxfId="188" totalsRowDxfId="187"/>
    <tableColumn id="13" uniqueName="13" name="Dde cofi Etat" queryTableFieldId="129" dataDxfId="186" totalsRowDxfId="185"/>
    <tableColumn id="14" uniqueName="14" name="Dde cofi Régions" queryTableFieldId="130" dataDxfId="184" totalsRowDxfId="183"/>
    <tableColumn id="15" uniqueName="15" name="Dde cofi Dpt" queryTableFieldId="131" dataDxfId="182" totalsRowDxfId="181"/>
    <tableColumn id="17" uniqueName="17" name="Date ARC" queryTableFieldId="132" dataDxfId="180" totalsRowDxfId="179"/>
    <tableColumn id="6" uniqueName="6" name="Aide Publique Obtenue" totalsRowFunction="sum" queryTableFieldId="92" dataDxfId="178" totalsRowDxfId="177">
      <calculatedColumnFormula>Tableau_Lancer_la_requête_à_partir_de_Excel_Files[[#This Row],[Aide Massif Obtenue]]+Tableau_Lancer_la_requête_à_partir_de_Excel_Files[[#This Row],[Autre Public2]]</calculatedColumnFormula>
    </tableColumn>
    <tableColumn id="44" uniqueName="44" name="Taux Aide Publique cofi" queryTableFieldId="44" dataDxfId="176" totalsRowDxfId="175">
      <calculatedColumnFormula>(Tableau_Lancer_la_requête_à_partir_de_Excel_Files[[#This Row],[Autre Public2]]+Tableau_Lancer_la_requête_à_partir_de_Excel_Files[[#This Row],[Aide Massif Obtenue]])/Tableau_Lancer_la_requête_à_partir_de_Excel_Files[[#This Row],[Coût total déposé]]</calculatedColumnFormula>
    </tableColumn>
    <tableColumn id="40" uniqueName="40" name="Aide Massif Obtenue" totalsRowFunction="sum" queryTableFieldId="40" dataDxfId="174" totalsRowDxfId="173">
      <calculatedColumnFormula>Tableau_Lancer_la_requête_à_partir_de_Excel_Files[[#This Row],[Total_Etat_FN2 ]]+Tableau_Lancer_la_requête_à_partir_de_Excel_Files[[#This Row],[Total_Regions_FN2 ]]+Tableau_Lancer_la_requête_à_partir_de_Excel_Files[[#This Row],[Total_Dpts_FN2 ]]+Tableau_Lancer_la_requête_à_partir_de_Excel_Files[[#This Row],[''Prévisionnel FEDER'']]</calculatedColumnFormula>
    </tableColumn>
    <tableColumn id="42" uniqueName="42" name="Taux Aide Massif cofi" queryTableFieldId="42" dataDxfId="172" totalsRowDxfId="171">
      <calculatedColumnFormula>Tableau_Lancer_la_requête_à_partir_de_Excel_Files[[#This Row],[Aide Massif Obtenue]]/Tableau_Lancer_la_requête_à_partir_de_Excel_Files[[#This Row],[Coût total déposé]]</calculatedColumnFormula>
    </tableColumn>
    <tableColumn id="41" uniqueName="41" name="Manque" totalsRowFunction="sum" queryTableFieldId="41" dataDxfId="170" totalsRowDxfId="169">
      <calculatedColumnFormula>Tableau_Lancer_la_requête_à_partir_de_Excel_Files[[#This Row],[Aide Publique Obtenue]]-Tableau_Lancer_la_requête_à_partir_de_Excel_Files[[#This Row],[Aide Publique demandée]]</calculatedColumnFormula>
    </tableColumn>
    <tableColumn id="52" uniqueName="52" name="Total_Etat_FN2 " totalsRowFunction="sum" queryTableFieldId="89" dataDxfId="168" totalsRowDxfId="167">
      <calculatedColumnFormula>Tableau_Lancer_la_requête_à_partir_de_Excel_Files[[#This Row],[FNADT_FN2]]+Tableau_Lancer_la_requête_à_partir_de_Excel_Files[[#This Row],[AgricultureFN2]]</calculatedColumnFormula>
    </tableColumn>
    <tableColumn id="7" uniqueName="7" name="FNADT_FN2" totalsRowFunction="sum" queryTableFieldId="7" dataDxfId="166" totalsRowDxfId="165"/>
    <tableColumn id="8" uniqueName="8" name="AgricultureFN2" queryTableFieldId="125" dataDxfId="164" totalsRowDxfId="163"/>
    <tableColumn id="54" uniqueName="54" name="Total_Regions_FN2 " totalsRowFunction="sum" queryTableFieldId="90" dataDxfId="162" totalsRowDxfId="161">
      <calculatedColumnFormula>Tableau_Lancer_la_requête_à_partir_de_Excel_Files[[#This Row],[ALPC_FN2]]+Tableau_Lancer_la_requête_à_partir_de_Excel_Files[[#This Row],[AURA_FN2]]+Tableau_Lancer_la_requête_à_partir_de_Excel_Files[[#This Row],[BFC_FN2]]+Tableau_Lancer_la_requête_à_partir_de_Excel_Files[[#This Row],[LRMP_FN2]]</calculatedColumnFormula>
    </tableColumn>
    <tableColumn id="11" uniqueName="11" name="ALPC_FN2" totalsRowFunction="sum" queryTableFieldId="95" dataDxfId="160" totalsRowDxfId="159"/>
    <tableColumn id="9" uniqueName="9" name="AURA_FN2" totalsRowFunction="sum" queryTableFieldId="50" dataDxfId="158" totalsRowDxfId="157"/>
    <tableColumn id="10" uniqueName="10" name="BFC_FN2" totalsRowFunction="sum" queryTableFieldId="94" dataDxfId="156" totalsRowDxfId="155"/>
    <tableColumn id="16" uniqueName="16" name="LRMP_FN2" totalsRowFunction="sum" queryTableFieldId="55" dataDxfId="154" totalsRowDxfId="153"/>
    <tableColumn id="55" uniqueName="55" name="Total_Dpts_FN2 " totalsRowFunction="sum" queryTableFieldId="91" dataDxfId="152" totalsRowDxfId="151">
      <calculatedColumnFormula>Tableau_Lancer_la_requête_à_partir_de_Excel_Files[[#This Row],[03_FN2]]+Tableau_Lancer_la_requête_à_partir_de_Excel_Files[[#This Row],[07_FN2]]+Tableau_Lancer_la_requête_à_partir_de_Excel_Files[[#This Row],[11_FN2]]+Tableau_Lancer_la_requête_à_partir_de_Excel_Files[[#This Row],[12_FN2]]+Tableau_Lancer_la_requête_à_partir_de_Excel_Files[[#This Row],[15_FN2]]+Tableau_Lancer_la_requête_à_partir_de_Excel_Files[[#This Row],[19_FN2]]+Tableau_Lancer_la_requête_à_partir_de_Excel_Files[[#This Row],[21_FN2]]+Tableau_Lancer_la_requête_à_partir_de_Excel_Files[[#This Row],[23_FN2]]+Tableau_Lancer_la_requête_à_partir_de_Excel_Files[[#This Row],[30_FN2]]+Tableau_Lancer_la_requête_à_partir_de_Excel_Files[[#This Row],[34_FN2]]+Tableau_Lancer_la_requête_à_partir_de_Excel_Files[[#This Row],[42_FN2]]+Tableau_Lancer_la_requête_à_partir_de_Excel_Files[[#This Row],[43_FN2]]+Tableau_Lancer_la_requête_à_partir_de_Excel_Files[[#This Row],[46_FN2]]+Tableau_Lancer_la_requête_à_partir_de_Excel_Files[[#This Row],[48_FN2]]+Tableau_Lancer_la_requête_à_partir_de_Excel_Files[[#This Row],[58_FN2]]+Tableau_Lancer_la_requête_à_partir_de_Excel_Files[[#This Row],[63_FN2]]+Tableau_Lancer_la_requête_à_partir_de_Excel_Files[[#This Row],[69_FN2]]+Tableau_Lancer_la_requête_à_partir_de_Excel_Files[[#This Row],[71_FN2]]+Tableau_Lancer_la_requête_à_partir_de_Excel_Files[[#This Row],[81_FN2]]+Tableau_Lancer_la_requête_à_partir_de_Excel_Files[[#This Row],[82_FN2]]+Tableau_Lancer_la_requête_à_partir_de_Excel_Files[[#This Row],[87_FN2]]+Tableau_Lancer_la_requête_à_partir_de_Excel_Files[[#This Row],[89_FN2]]</calculatedColumnFormula>
    </tableColumn>
    <tableColumn id="18" uniqueName="18" name="03_FN2" totalsRowFunction="sum" queryTableFieldId="57" dataDxfId="150" totalsRowDxfId="149"/>
    <tableColumn id="19" uniqueName="19" name="07_FN2" totalsRowFunction="sum" queryTableFieldId="58" dataDxfId="148" totalsRowDxfId="147"/>
    <tableColumn id="20" uniqueName="20" name="11_FN2" totalsRowFunction="sum" queryTableFieldId="59" dataDxfId="146" totalsRowDxfId="145"/>
    <tableColumn id="21" uniqueName="21" name="12_FN2" totalsRowFunction="sum" queryTableFieldId="60" dataDxfId="144" totalsRowDxfId="143"/>
    <tableColumn id="22" uniqueName="22" name="15_FN2" totalsRowFunction="sum" queryTableFieldId="61" dataDxfId="142" totalsRowDxfId="141"/>
    <tableColumn id="23" uniqueName="23" name="19_FN2" totalsRowFunction="sum" queryTableFieldId="62" dataDxfId="140" totalsRowDxfId="139"/>
    <tableColumn id="24" uniqueName="24" name="21_FN2" totalsRowFunction="sum" queryTableFieldId="63" dataDxfId="138" totalsRowDxfId="137"/>
    <tableColumn id="25" uniqueName="25" name="23_FN2" totalsRowFunction="sum" queryTableFieldId="64" dataDxfId="136" totalsRowDxfId="135"/>
    <tableColumn id="26" uniqueName="26" name="30_FN2" totalsRowFunction="sum" queryTableFieldId="65" dataDxfId="134" totalsRowDxfId="133"/>
    <tableColumn id="27" uniqueName="27" name="34_FN2" totalsRowFunction="sum" queryTableFieldId="66" dataDxfId="132" totalsRowDxfId="131"/>
    <tableColumn id="28" uniqueName="28" name="42_FN2" totalsRowFunction="sum" queryTableFieldId="67" dataDxfId="130" totalsRowDxfId="129"/>
    <tableColumn id="29" uniqueName="29" name="43_FN2" totalsRowFunction="sum" queryTableFieldId="68" dataDxfId="128" totalsRowDxfId="127"/>
    <tableColumn id="30" uniqueName="30" name="46_FN2" totalsRowFunction="sum" queryTableFieldId="69" dataDxfId="126" totalsRowDxfId="125"/>
    <tableColumn id="31" uniqueName="31" name="48_FN2" totalsRowFunction="sum" queryTableFieldId="70" dataDxfId="124" totalsRowDxfId="123"/>
    <tableColumn id="32" uniqueName="32" name="58_FN2" totalsRowFunction="sum" queryTableFieldId="71" dataDxfId="122" totalsRowDxfId="121"/>
    <tableColumn id="33" uniqueName="33" name="63_FN2" totalsRowFunction="sum" queryTableFieldId="72" dataDxfId="120" totalsRowDxfId="119"/>
    <tableColumn id="34" uniqueName="34" name="69_FN2" totalsRowFunction="sum" queryTableFieldId="73" dataDxfId="118" totalsRowDxfId="117"/>
    <tableColumn id="35" uniqueName="35" name="71_FN2" totalsRowFunction="sum" queryTableFieldId="74" dataDxfId="116" totalsRowDxfId="115"/>
    <tableColumn id="36" uniqueName="36" name="81_FN2" totalsRowFunction="sum" queryTableFieldId="75" dataDxfId="114" totalsRowDxfId="113"/>
    <tableColumn id="37" uniqueName="37" name="82_FN2" totalsRowFunction="sum" queryTableFieldId="76" dataDxfId="112" totalsRowDxfId="111"/>
    <tableColumn id="38" uniqueName="38" name="87_FN2" totalsRowFunction="sum" queryTableFieldId="77" dataDxfId="110" totalsRowDxfId="109"/>
    <tableColumn id="39" uniqueName="39" name="89_FN2" totalsRowFunction="sum" queryTableFieldId="78" dataDxfId="108" totalsRowDxfId="107"/>
    <tableColumn id="46" uniqueName="46" name="Autre Public2" totalsRowFunction="sum" queryTableFieldId="79" dataDxfId="106" totalsRowDxfId="105"/>
    <tableColumn id="51" uniqueName="51" name="'Prévisionnel FEDER'" totalsRowFunction="sum" queryTableFieldId="88" dataDxfId="104" totalsRowDxfId="103"/>
    <tableColumn id="53" uniqueName="53" name="Date début operation" queryTableFieldId="144" dataDxfId="102" totalsRowDxfId="101"/>
    <tableColumn id="58" uniqueName="58" name="'Avis Cprog précédent'" queryTableFieldId="148" dataDxfId="100" totalsRowDxfId="99"/>
    <tableColumn id="12" uniqueName="12" name="Colonne1" queryTableFieldId="149" dataDxfId="98" totalsRowDxfId="97"/>
  </tableColumns>
  <tableStyleInfo name="TableStyleMedium2" showFirstColumn="0" showLastColumn="0" showRowStripes="1" showColumnStripes="0"/>
</table>
</file>

<file path=xl/tables/table2.xml><?xml version="1.0" encoding="utf-8"?>
<table xmlns="http://schemas.openxmlformats.org/spreadsheetml/2006/main" id="2" name="Tableau_Lancer_la_requête_à_partir_de_Excel_Files3" displayName="Tableau_Lancer_la_requête_à_partir_de_Excel_Files3" ref="A1:AT41" tableType="queryTable" totalsRowCount="1" headerRowDxfId="94" dataDxfId="93" totalsRowDxfId="92">
  <autoFilter ref="A1:AT40"/>
  <tableColumns count="46">
    <tableColumn id="1" uniqueName="1" name="Programme" totalsRowLabel="Total" queryTableFieldId="1" dataDxfId="91" totalsRowDxfId="90"/>
    <tableColumn id="50" uniqueName="50" name="ID_dossier GIP" queryTableFieldId="84" dataDxfId="89" totalsRowDxfId="88"/>
    <tableColumn id="43" uniqueName="43" name="ID_Synergie" totalsRowFunction="count" queryTableFieldId="48" dataDxfId="87" totalsRowDxfId="86"/>
    <tableColumn id="2" uniqueName="2" name="Nom_MO" queryTableFieldId="2" dataDxfId="85" totalsRowDxfId="84"/>
    <tableColumn id="3" uniqueName="3" name="Intitule_Operation" queryTableFieldId="3" dataDxfId="83" totalsRowDxfId="82"/>
    <tableColumn id="4" uniqueName="4" name="Coût total déposé" totalsRowFunction="sum" queryTableFieldId="4" dataDxfId="81" totalsRowDxfId="80"/>
    <tableColumn id="12" uniqueName="12" name="Coût total Eligible FEDER" queryTableFieldId="128" dataDxfId="79" totalsRowDxfId="78"/>
    <tableColumn id="13" uniqueName="13" name="Coût total" totalsRowFunction="sum" queryTableFieldId="131" dataDxfId="77" totalsRowDxfId="76">
      <calculatedColumnFormula>IF(Tableau_Lancer_la_requête_à_partir_de_Excel_Files3[[#This Row],[Coût total Eligible FEDER]]="",Tableau_Lancer_la_requête_à_partir_de_Excel_Files3[[#This Row],[Coût total déposé]],Tableau_Lancer_la_requête_à_partir_de_Excel_Files3[[#This Row],[Coût total Eligible FEDER]])</calculatedColumnFormula>
    </tableColumn>
    <tableColumn id="6" uniqueName="6" name="Aide Publique Obtenue" totalsRowFunction="sum" queryTableFieldId="92" dataDxfId="75" totalsRowDxfId="74">
      <calculatedColumnFormula>Tableau_Lancer_la_requête_à_partir_de_Excel_Files3[[#This Row],[Aide Massif Obtenu]]+Tableau_Lancer_la_requête_à_partir_de_Excel_Files3[[#This Row],[''Autre Public'']]</calculatedColumnFormula>
    </tableColumn>
    <tableColumn id="44" uniqueName="44" name="Taux Aide Publique" totalsRowFunction="sum" queryTableFieldId="44" dataDxfId="73" totalsRowDxfId="72">
      <calculatedColumnFormula>Tableau_Lancer_la_requête_à_partir_de_Excel_Files3[[#This Row],[Aide Publique Obtenue]]/Tableau_Lancer_la_requête_à_partir_de_Excel_Files3[[#This Row],[Coût total]]</calculatedColumnFormula>
    </tableColumn>
    <tableColumn id="40" uniqueName="40" name="Aide Massif Obtenu" totalsRowFunction="sum" queryTableFieldId="40" dataDxfId="71" totalsRowDxfId="70">
      <calculatedColumnFormula>Tableau_Lancer_la_requête_à_partir_de_Excel_Files3[[#This Row],[Etat]]+Tableau_Lancer_la_requête_à_partir_de_Excel_Files3[[#This Row],[Régions]]+Tableau_Lancer_la_requête_à_partir_de_Excel_Files3[[#This Row],[Départements]]+Tableau_Lancer_la_requête_à_partir_de_Excel_Files3[[#This Row],[''FEDER'']]</calculatedColumnFormula>
    </tableColumn>
    <tableColumn id="42" uniqueName="42" name="Taux Aide Massif" queryTableFieldId="42" dataDxfId="69" totalsRowDxfId="68">
      <calculatedColumnFormula>Tableau_Lancer_la_requête_à_partir_de_Excel_Files3[[#This Row],[Aide Massif Obtenu]]/Tableau_Lancer_la_requête_à_partir_de_Excel_Files3[[#This Row],[Coût total]]</calculatedColumnFormula>
    </tableColumn>
    <tableColumn id="52" uniqueName="52" name="Etat" totalsRowFunction="sum" queryTableFieldId="89" dataDxfId="67" totalsRowDxfId="66">
      <calculatedColumnFormula>Tableau_Lancer_la_requête_à_partir_de_Excel_Files3[[#This Row],[''FNADT'']]+Tableau_Lancer_la_requête_à_partir_de_Excel_Files3[[#This Row],[''Agriculture'']]</calculatedColumnFormula>
    </tableColumn>
    <tableColumn id="15" uniqueName="15" name="'FNADT'" queryTableFieldId="133" dataDxfId="65" totalsRowDxfId="64"/>
    <tableColumn id="16" uniqueName="16" name="'Agriculture'" queryTableFieldId="134" dataDxfId="63" totalsRowDxfId="62"/>
    <tableColumn id="54" uniqueName="54" name="Régions" totalsRowFunction="sum" queryTableFieldId="90" dataDxfId="61" totalsRowDxfId="60">
      <calculatedColumnFormula>Tableau_Lancer_la_requête_à_partir_de_Excel_Files3[[#This Row],[''ALPC'']]+Tableau_Lancer_la_requête_à_partir_de_Excel_Files3[[#This Row],[''AURA'']]+Tableau_Lancer_la_requête_à_partir_de_Excel_Files3[[#This Row],[''BFC'']]+Tableau_Lancer_la_requête_à_partir_de_Excel_Files3[[#This Row],[''LRMP'']]</calculatedColumnFormula>
    </tableColumn>
    <tableColumn id="20" uniqueName="20" name="'ALPC'" queryTableFieldId="138" dataDxfId="59" totalsRowDxfId="58"/>
    <tableColumn id="18" uniqueName="18" name="'AURA'" queryTableFieldId="136" dataDxfId="57" totalsRowDxfId="56"/>
    <tableColumn id="19" uniqueName="19" name="'BFC'" queryTableFieldId="137" dataDxfId="55" totalsRowDxfId="54"/>
    <tableColumn id="21" uniqueName="21" name="'LRMP'" queryTableFieldId="139" dataDxfId="53" totalsRowDxfId="52"/>
    <tableColumn id="55" uniqueName="55" name="Départements" totalsRowFunction="sum" queryTableFieldId="91" dataDxfId="51" totalsRowDxfId="50">
      <calculatedColumnFormula>Tableau_Lancer_la_requête_à_partir_de_Excel_Files3[[#This Row],[''03'']]+Tableau_Lancer_la_requête_à_partir_de_Excel_Files3[[#This Row],[''07'']]+Tableau_Lancer_la_requête_à_partir_de_Excel_Files3[[#This Row],[''11'']]+Tableau_Lancer_la_requête_à_partir_de_Excel_Files3[[#This Row],[''12'']]+Tableau_Lancer_la_requête_à_partir_de_Excel_Files3[[#This Row],[''15'']]+Tableau_Lancer_la_requête_à_partir_de_Excel_Files3[[#This Row],[''21'']]+Tableau_Lancer_la_requête_à_partir_de_Excel_Files3[[#This Row],[''19'']]+Tableau_Lancer_la_requête_à_partir_de_Excel_Files3[[#This Row],[''23'']]+Tableau_Lancer_la_requête_à_partir_de_Excel_Files3[[#This Row],[''30'']]+Tableau_Lancer_la_requête_à_partir_de_Excel_Files3[[#This Row],[''34'']]+Tableau_Lancer_la_requête_à_partir_de_Excel_Files3[[#This Row],[''42'']]+Tableau_Lancer_la_requête_à_partir_de_Excel_Files3[[#This Row],[''43'']]+Tableau_Lancer_la_requête_à_partir_de_Excel_Files3[[#This Row],[''46'']]+Tableau_Lancer_la_requête_à_partir_de_Excel_Files3[[#This Row],[''48'']]+Tableau_Lancer_la_requête_à_partir_de_Excel_Files3[[#This Row],[''58'']]+Tableau_Lancer_la_requête_à_partir_de_Excel_Files3[[#This Row],[''63'']]+Tableau_Lancer_la_requête_à_partir_de_Excel_Files3[[#This Row],[''69'']]+Tableau_Lancer_la_requête_à_partir_de_Excel_Files3[[#This Row],[''71'']]+Tableau_Lancer_la_requête_à_partir_de_Excel_Files3[[#This Row],[''81'']]+Tableau_Lancer_la_requête_à_partir_de_Excel_Files3[[#This Row],[''82'']]+Tableau_Lancer_la_requête_à_partir_de_Excel_Files3[[#This Row],[''87'']]+Tableau_Lancer_la_requête_à_partir_de_Excel_Files3[[#This Row],[''89'']]</calculatedColumnFormula>
    </tableColumn>
    <tableColumn id="23" uniqueName="23" name="'03'" queryTableFieldId="141" dataDxfId="49" totalsRowDxfId="48"/>
    <tableColumn id="24" uniqueName="24" name="'07'" queryTableFieldId="142" dataDxfId="47" totalsRowDxfId="46"/>
    <tableColumn id="25" uniqueName="25" name="'11'" queryTableFieldId="143" dataDxfId="45" totalsRowDxfId="44"/>
    <tableColumn id="26" uniqueName="26" name="'12'" queryTableFieldId="144" dataDxfId="43" totalsRowDxfId="42"/>
    <tableColumn id="27" uniqueName="27" name="'15'" queryTableFieldId="145" dataDxfId="41" totalsRowDxfId="40"/>
    <tableColumn id="28" uniqueName="28" name="'19'" queryTableFieldId="146" dataDxfId="39" totalsRowDxfId="38"/>
    <tableColumn id="29" uniqueName="29" name="'21'" queryTableFieldId="147" dataDxfId="37" totalsRowDxfId="36"/>
    <tableColumn id="30" uniqueName="30" name="'23'" queryTableFieldId="148" dataDxfId="35" totalsRowDxfId="34"/>
    <tableColumn id="31" uniqueName="31" name="'30'" queryTableFieldId="149" dataDxfId="33" totalsRowDxfId="32"/>
    <tableColumn id="32" uniqueName="32" name="'34'" queryTableFieldId="150" dataDxfId="31" totalsRowDxfId="30"/>
    <tableColumn id="33" uniqueName="33" name="'42'" queryTableFieldId="151" dataDxfId="29" totalsRowDxfId="28"/>
    <tableColumn id="34" uniqueName="34" name="'43'" queryTableFieldId="152" dataDxfId="27" totalsRowDxfId="26"/>
    <tableColumn id="35" uniqueName="35" name="'46'" queryTableFieldId="153" dataDxfId="25" totalsRowDxfId="24"/>
    <tableColumn id="36" uniqueName="36" name="'48'" queryTableFieldId="154" dataDxfId="23" totalsRowDxfId="22"/>
    <tableColumn id="37" uniqueName="37" name="'58'" queryTableFieldId="155" dataDxfId="21" totalsRowDxfId="20"/>
    <tableColumn id="38" uniqueName="38" name="'63'" queryTableFieldId="156" dataDxfId="19" totalsRowDxfId="18"/>
    <tableColumn id="39" uniqueName="39" name="'69'" queryTableFieldId="157" dataDxfId="17" totalsRowDxfId="16"/>
    <tableColumn id="41" uniqueName="41" name="'71'" queryTableFieldId="158" dataDxfId="15" totalsRowDxfId="14"/>
    <tableColumn id="45" uniqueName="45" name="'81'" queryTableFieldId="159" dataDxfId="13" totalsRowDxfId="12"/>
    <tableColumn id="47" uniqueName="47" name="'82'" queryTableFieldId="160" dataDxfId="11" totalsRowDxfId="10"/>
    <tableColumn id="48" uniqueName="48" name="'87'" queryTableFieldId="161" dataDxfId="9" totalsRowDxfId="8"/>
    <tableColumn id="51" uniqueName="51" name="'89'" queryTableFieldId="162" dataDxfId="7" totalsRowDxfId="6"/>
    <tableColumn id="53" uniqueName="53" name="'FEDER'" queryTableFieldId="163" dataDxfId="5" totalsRowDxfId="4"/>
    <tableColumn id="56" uniqueName="56" name="'Autre Public'" queryTableFieldId="164" dataDxfId="3" totalsRowDxfId="2"/>
    <tableColumn id="49" uniqueName="49" name="Remarques " queryTableFieldId="87" dataDxfId="1" totalsRowDxfId="0"/>
  </tableColumns>
  <tableStyleInfo name="TableStyleMedium2"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N144"/>
  <sheetViews>
    <sheetView tabSelected="1" zoomScale="60" zoomScaleNormal="60" workbookViewId="0">
      <pane xSplit="12240" topLeftCell="O1" activePane="topRight"/>
      <selection activeCell="I63" sqref="I63"/>
      <selection pane="topRight" activeCell="P15" sqref="P15"/>
    </sheetView>
  </sheetViews>
  <sheetFormatPr baseColWidth="10" defaultRowHeight="15" outlineLevelCol="1" x14ac:dyDescent="0.25"/>
  <cols>
    <col min="1" max="1" width="12.42578125" style="14" customWidth="1"/>
    <col min="2" max="2" width="12.140625" style="14" customWidth="1"/>
    <col min="3" max="3" width="15" style="14" customWidth="1"/>
    <col min="4" max="4" width="17.85546875" style="14" customWidth="1"/>
    <col min="5" max="5" width="37.42578125" style="14" customWidth="1"/>
    <col min="6" max="6" width="46" style="14" customWidth="1"/>
    <col min="7" max="7" width="19.5703125" style="14" customWidth="1"/>
    <col min="8" max="8" width="12.85546875" style="14" customWidth="1"/>
    <col min="9" max="9" width="15.42578125" style="14" customWidth="1"/>
    <col min="10" max="10" width="21.7109375" style="14" customWidth="1"/>
    <col min="11" max="11" width="10.7109375" style="14" customWidth="1"/>
    <col min="12" max="12" width="11.85546875" style="14" customWidth="1"/>
    <col min="13" max="13" width="14.42578125" style="14" customWidth="1"/>
    <col min="14" max="14" width="9.85546875" style="14" customWidth="1"/>
    <col min="15" max="15" width="13.5703125" style="14" customWidth="1"/>
    <col min="16" max="16" width="17.28515625" style="14" customWidth="1" collapsed="1"/>
    <col min="17" max="17" width="15.140625" style="14" customWidth="1"/>
    <col min="18" max="18" width="12.7109375" style="14" customWidth="1"/>
    <col min="19" max="19" width="14.140625" style="14" customWidth="1"/>
    <col min="20" max="20" width="16.85546875" style="14" customWidth="1" collapsed="1"/>
    <col min="21" max="21" width="12.42578125" style="14" customWidth="1"/>
    <col min="22" max="22" width="19.140625" style="14" customWidth="1" outlineLevel="1"/>
    <col min="23" max="23" width="18.28515625" style="14" customWidth="1" outlineLevel="1" collapsed="1"/>
    <col min="24" max="24" width="13.7109375" style="14" customWidth="1"/>
    <col min="25" max="25" width="19.42578125" style="14" hidden="1" customWidth="1" outlineLevel="1" collapsed="1"/>
    <col min="26" max="27" width="12" style="14" hidden="1" customWidth="1" outlineLevel="1"/>
    <col min="28" max="28" width="12" style="14" hidden="1" customWidth="1" outlineLevel="1" collapsed="1"/>
    <col min="29" max="29" width="12" style="14" customWidth="1" collapsed="1"/>
    <col min="30" max="44" width="12" style="14" hidden="1" customWidth="1" outlineLevel="1"/>
    <col min="45" max="45" width="12" style="14" hidden="1" customWidth="1" outlineLevel="1" collapsed="1"/>
    <col min="46" max="47" width="12" style="14" hidden="1" customWidth="1" outlineLevel="1"/>
    <col min="48" max="48" width="12" style="14" hidden="1" customWidth="1" outlineLevel="1" collapsed="1"/>
    <col min="49" max="50" width="12" style="14" hidden="1" customWidth="1" outlineLevel="1"/>
    <col min="51" max="51" width="12" style="14" hidden="1" customWidth="1" outlineLevel="1" collapsed="1"/>
    <col min="52" max="52" width="12" style="14" customWidth="1" collapsed="1"/>
    <col min="53" max="56" width="12" style="14" customWidth="1"/>
    <col min="57" max="57" width="26.140625" style="14" customWidth="1"/>
    <col min="58" max="58" width="34.5703125" style="14" customWidth="1"/>
    <col min="59" max="59" width="29.28515625" style="14" customWidth="1"/>
    <col min="60" max="60" width="14.28515625" style="14" customWidth="1" collapsed="1"/>
    <col min="61" max="61" width="17.42578125" style="14" customWidth="1" collapsed="1"/>
    <col min="62" max="62" width="11.42578125" style="14" bestFit="1" customWidth="1" collapsed="1"/>
    <col min="63" max="63" width="11.42578125" style="14" customWidth="1"/>
    <col min="64" max="64" width="15.5703125" style="14" bestFit="1" customWidth="1"/>
    <col min="65" max="65" width="36.85546875" style="14" customWidth="1"/>
    <col min="66" max="66" width="10" style="14" customWidth="1"/>
    <col min="67" max="67" width="19.28515625" style="14" customWidth="1"/>
    <col min="68" max="68" width="21.5703125" style="14" customWidth="1" collapsed="1"/>
    <col min="69" max="69" width="9.7109375" style="19" customWidth="1" collapsed="1"/>
    <col min="70" max="90" width="9.7109375" style="19" customWidth="1"/>
    <col min="91" max="91" width="12" style="14" customWidth="1" collapsed="1"/>
    <col min="92" max="92" width="14.28515625" style="14" bestFit="1" customWidth="1" collapsed="1"/>
    <col min="93" max="93" width="17.42578125" style="14" bestFit="1" customWidth="1"/>
    <col min="94" max="94" width="17" style="14" bestFit="1" customWidth="1"/>
    <col min="95" max="95" width="14.7109375" style="14" bestFit="1" customWidth="1"/>
    <col min="96" max="16384" width="11.42578125" style="14"/>
  </cols>
  <sheetData>
    <row r="1" spans="1:90" x14ac:dyDescent="0.25">
      <c r="U1" s="25" t="s">
        <v>215</v>
      </c>
      <c r="V1" s="25"/>
      <c r="W1" s="25"/>
      <c r="X1" s="25"/>
      <c r="Y1" s="25"/>
      <c r="Z1" s="25"/>
      <c r="AA1" s="25"/>
      <c r="AB1" s="25"/>
      <c r="AC1" s="25"/>
      <c r="AD1" s="25"/>
      <c r="AE1" s="25"/>
      <c r="AF1" s="25"/>
      <c r="AG1" s="25"/>
      <c r="AH1" s="25"/>
      <c r="AI1" s="25"/>
      <c r="AJ1" s="25"/>
      <c r="AK1" s="25"/>
      <c r="AL1" s="25"/>
      <c r="AM1" s="25"/>
      <c r="AN1" s="25"/>
      <c r="AO1" s="25"/>
      <c r="AP1" s="25"/>
      <c r="AQ1" s="25"/>
      <c r="AR1" s="25"/>
      <c r="AS1" s="25"/>
      <c r="AT1" s="25"/>
      <c r="AU1" s="25"/>
      <c r="AV1" s="25"/>
      <c r="AW1" s="25"/>
      <c r="AX1" s="25"/>
      <c r="AY1" s="25"/>
      <c r="AZ1" s="25"/>
    </row>
    <row r="2" spans="1:90" s="12" customFormat="1" ht="45" x14ac:dyDescent="0.25">
      <c r="A2" s="12" t="s">
        <v>0</v>
      </c>
      <c r="B2" s="12" t="s">
        <v>46</v>
      </c>
      <c r="C2" s="12" t="s">
        <v>18</v>
      </c>
      <c r="D2" s="12" t="s">
        <v>278</v>
      </c>
      <c r="E2" s="12" t="s">
        <v>1</v>
      </c>
      <c r="F2" s="12" t="s">
        <v>2</v>
      </c>
      <c r="G2" s="12" t="s">
        <v>3</v>
      </c>
      <c r="H2" s="12" t="s">
        <v>4</v>
      </c>
      <c r="I2" s="12" t="s">
        <v>208</v>
      </c>
      <c r="J2" s="12" t="s">
        <v>207</v>
      </c>
      <c r="K2" s="12" t="s">
        <v>209</v>
      </c>
      <c r="L2" s="12" t="s">
        <v>201</v>
      </c>
      <c r="M2" s="12" t="s">
        <v>202</v>
      </c>
      <c r="N2" s="12" t="s">
        <v>203</v>
      </c>
      <c r="O2" s="12" t="s">
        <v>204</v>
      </c>
      <c r="P2" s="12" t="s">
        <v>52</v>
      </c>
      <c r="Q2" s="12" t="s">
        <v>216</v>
      </c>
      <c r="R2" s="12" t="s">
        <v>218</v>
      </c>
      <c r="S2" s="12" t="s">
        <v>217</v>
      </c>
      <c r="T2" s="12" t="s">
        <v>14</v>
      </c>
      <c r="U2" s="12" t="s">
        <v>49</v>
      </c>
      <c r="V2" s="12" t="s">
        <v>13</v>
      </c>
      <c r="W2" s="12" t="s">
        <v>55</v>
      </c>
      <c r="X2" s="12" t="s">
        <v>50</v>
      </c>
      <c r="Y2" s="12" t="s">
        <v>54</v>
      </c>
      <c r="Z2" s="12" t="s">
        <v>20</v>
      </c>
      <c r="AA2" s="12" t="s">
        <v>53</v>
      </c>
      <c r="AB2" s="12" t="s">
        <v>21</v>
      </c>
      <c r="AC2" s="12" t="s">
        <v>51</v>
      </c>
      <c r="AD2" s="12" t="s">
        <v>22</v>
      </c>
      <c r="AE2" s="12" t="s">
        <v>23</v>
      </c>
      <c r="AF2" s="12" t="s">
        <v>24</v>
      </c>
      <c r="AG2" s="12" t="s">
        <v>25</v>
      </c>
      <c r="AH2" s="12" t="s">
        <v>26</v>
      </c>
      <c r="AI2" s="12" t="s">
        <v>27</v>
      </c>
      <c r="AJ2" s="12" t="s">
        <v>28</v>
      </c>
      <c r="AK2" s="12" t="s">
        <v>29</v>
      </c>
      <c r="AL2" s="12" t="s">
        <v>30</v>
      </c>
      <c r="AM2" s="12" t="s">
        <v>31</v>
      </c>
      <c r="AN2" s="12" t="s">
        <v>32</v>
      </c>
      <c r="AO2" s="12" t="s">
        <v>33</v>
      </c>
      <c r="AP2" s="12" t="s">
        <v>34</v>
      </c>
      <c r="AQ2" s="12" t="s">
        <v>35</v>
      </c>
      <c r="AR2" s="12" t="s">
        <v>36</v>
      </c>
      <c r="AS2" s="12" t="s">
        <v>37</v>
      </c>
      <c r="AT2" s="12" t="s">
        <v>38</v>
      </c>
      <c r="AU2" s="12" t="s">
        <v>39</v>
      </c>
      <c r="AV2" s="12" t="s">
        <v>40</v>
      </c>
      <c r="AW2" s="12" t="s">
        <v>41</v>
      </c>
      <c r="AX2" s="12" t="s">
        <v>42</v>
      </c>
      <c r="AY2" s="12" t="s">
        <v>43</v>
      </c>
      <c r="AZ2" s="12" t="s">
        <v>44</v>
      </c>
      <c r="BA2" s="12" t="s">
        <v>48</v>
      </c>
      <c r="BB2" s="12" t="s">
        <v>219</v>
      </c>
      <c r="BC2" s="12" t="s">
        <v>282</v>
      </c>
      <c r="BD2" s="12" t="s">
        <v>701</v>
      </c>
    </row>
    <row r="3" spans="1:90" ht="45" x14ac:dyDescent="0.25">
      <c r="A3" s="12" t="s">
        <v>5</v>
      </c>
      <c r="B3" s="15" t="s">
        <v>481</v>
      </c>
      <c r="C3" s="15" t="s">
        <v>481</v>
      </c>
      <c r="D3" s="18" t="s">
        <v>284</v>
      </c>
      <c r="E3" s="11" t="s">
        <v>482</v>
      </c>
      <c r="F3" s="11" t="s">
        <v>483</v>
      </c>
      <c r="G3" s="9">
        <v>95554.78</v>
      </c>
      <c r="H3" s="9">
        <v>66888.34</v>
      </c>
      <c r="I3" s="17" t="s">
        <v>210</v>
      </c>
      <c r="J3" s="15"/>
      <c r="K3" s="17" t="s">
        <v>212</v>
      </c>
      <c r="L3" s="15" t="s">
        <v>205</v>
      </c>
      <c r="M3" s="15" t="s">
        <v>484</v>
      </c>
      <c r="N3" s="15"/>
      <c r="O3" s="17">
        <v>42639</v>
      </c>
      <c r="P3" s="9">
        <f>Tableau_Lancer_la_requête_à_partir_de_Excel_Files[[#This Row],[Aide Massif Obtenue]]+Tableau_Lancer_la_requête_à_partir_de_Excel_Files[[#This Row],[Autre Public2]]</f>
        <v>8098.2</v>
      </c>
      <c r="Q3" s="13">
        <f>(Tableau_Lancer_la_requête_à_partir_de_Excel_Files[[#This Row],[Autre Public2]]+Tableau_Lancer_la_requête_à_partir_de_Excel_Files[[#This Row],[Aide Massif Obtenue]])/Tableau_Lancer_la_requête_à_partir_de_Excel_Files[[#This Row],[Coût total déposé]]</f>
        <v>8.4749292500071682E-2</v>
      </c>
      <c r="R3" s="9">
        <f>Tableau_Lancer_la_requête_à_partir_de_Excel_Files[[#This Row],[Total_Etat_FN2 ]]+Tableau_Lancer_la_requête_à_partir_de_Excel_Files[[#This Row],[Total_Regions_FN2 ]]+Tableau_Lancer_la_requête_à_partir_de_Excel_Files[[#This Row],[Total_Dpts_FN2 ]]+Tableau_Lancer_la_requête_à_partir_de_Excel_Files[[#This Row],[''Prévisionnel FEDER'']]</f>
        <v>8098.2</v>
      </c>
      <c r="S3" s="16">
        <f>Tableau_Lancer_la_requête_à_partir_de_Excel_Files[[#This Row],[Aide Massif Obtenue]]/Tableau_Lancer_la_requête_à_partir_de_Excel_Files[[#This Row],[Coût total déposé]]</f>
        <v>8.4749292500071682E-2</v>
      </c>
      <c r="T3" s="9">
        <f>Tableau_Lancer_la_requête_à_partir_de_Excel_Files[[#This Row],[Aide Publique Obtenue]]-Tableau_Lancer_la_requête_à_partir_de_Excel_Files[[#This Row],[Aide Publique demandée]]</f>
        <v>-58790.14</v>
      </c>
      <c r="U3" s="9">
        <f>Tableau_Lancer_la_requête_à_partir_de_Excel_Files[[#This Row],[FNADT_FN2]]+Tableau_Lancer_la_requête_à_partir_de_Excel_Files[[#This Row],[AgricultureFN2]]</f>
        <v>5821.2</v>
      </c>
      <c r="V3" s="9"/>
      <c r="W3" s="9">
        <v>5821.2</v>
      </c>
      <c r="X3" s="9">
        <f>Tableau_Lancer_la_requête_à_partir_de_Excel_Files[[#This Row],[ALPC_FN2]]+Tableau_Lancer_la_requête_à_partir_de_Excel_Files[[#This Row],[AURA_FN2]]+Tableau_Lancer_la_requête_à_partir_de_Excel_Files[[#This Row],[BFC_FN2]]+Tableau_Lancer_la_requête_à_partir_de_Excel_Files[[#This Row],[LRMP_FN2]]</f>
        <v>2277</v>
      </c>
      <c r="Y3" s="9"/>
      <c r="Z3" s="14">
        <v>2277</v>
      </c>
      <c r="AA3" s="9"/>
      <c r="AB3" s="9"/>
      <c r="AC3" s="9">
        <f>Tableau_Lancer_la_requête_à_partir_de_Excel_Files[[#This Row],[03_FN2]]+Tableau_Lancer_la_requête_à_partir_de_Excel_Files[[#This Row],[07_FN2]]+Tableau_Lancer_la_requête_à_partir_de_Excel_Files[[#This Row],[11_FN2]]+Tableau_Lancer_la_requête_à_partir_de_Excel_Files[[#This Row],[12_FN2]]+Tableau_Lancer_la_requête_à_partir_de_Excel_Files[[#This Row],[15_FN2]]+Tableau_Lancer_la_requête_à_partir_de_Excel_Files[[#This Row],[19_FN2]]+Tableau_Lancer_la_requête_à_partir_de_Excel_Files[[#This Row],[21_FN2]]+Tableau_Lancer_la_requête_à_partir_de_Excel_Files[[#This Row],[23_FN2]]+Tableau_Lancer_la_requête_à_partir_de_Excel_Files[[#This Row],[30_FN2]]+Tableau_Lancer_la_requête_à_partir_de_Excel_Files[[#This Row],[34_FN2]]+Tableau_Lancer_la_requête_à_partir_de_Excel_Files[[#This Row],[42_FN2]]+Tableau_Lancer_la_requête_à_partir_de_Excel_Files[[#This Row],[43_FN2]]+Tableau_Lancer_la_requête_à_partir_de_Excel_Files[[#This Row],[46_FN2]]+Tableau_Lancer_la_requête_à_partir_de_Excel_Files[[#This Row],[48_FN2]]+Tableau_Lancer_la_requête_à_partir_de_Excel_Files[[#This Row],[58_FN2]]+Tableau_Lancer_la_requête_à_partir_de_Excel_Files[[#This Row],[63_FN2]]+Tableau_Lancer_la_requête_à_partir_de_Excel_Files[[#This Row],[69_FN2]]+Tableau_Lancer_la_requête_à_partir_de_Excel_Files[[#This Row],[71_FN2]]+Tableau_Lancer_la_requête_à_partir_de_Excel_Files[[#This Row],[81_FN2]]+Tableau_Lancer_la_requête_à_partir_de_Excel_Files[[#This Row],[82_FN2]]+Tableau_Lancer_la_requête_à_partir_de_Excel_Files[[#This Row],[87_FN2]]+Tableau_Lancer_la_requête_à_partir_de_Excel_Files[[#This Row],[89_FN2]]</f>
        <v>0</v>
      </c>
      <c r="AD3" s="9"/>
      <c r="AE3" s="9"/>
      <c r="AF3" s="9"/>
      <c r="AG3" s="9"/>
      <c r="AH3" s="9"/>
      <c r="AI3" s="9"/>
      <c r="AJ3" s="9"/>
      <c r="AK3" s="9"/>
      <c r="AL3" s="9"/>
      <c r="AM3" s="9"/>
      <c r="AN3" s="9"/>
      <c r="AO3" s="9"/>
      <c r="AP3" s="9"/>
      <c r="AQ3" s="9"/>
      <c r="AR3" s="9"/>
      <c r="AS3" s="9"/>
      <c r="AT3" s="9"/>
      <c r="AU3" s="9"/>
      <c r="AV3" s="9"/>
      <c r="AW3" s="9"/>
      <c r="AX3" s="9"/>
      <c r="AY3" s="9"/>
      <c r="AZ3" s="9">
        <v>0</v>
      </c>
      <c r="BA3" s="9">
        <v>0</v>
      </c>
      <c r="BB3" s="18"/>
      <c r="BC3" s="18" t="s">
        <v>619</v>
      </c>
      <c r="BD3" s="9"/>
      <c r="BQ3" s="14"/>
      <c r="BR3" s="14"/>
      <c r="BS3" s="14"/>
      <c r="BT3" s="14"/>
      <c r="BU3" s="14"/>
      <c r="BV3" s="14"/>
      <c r="BW3" s="14"/>
      <c r="BX3" s="14"/>
      <c r="BY3" s="14"/>
      <c r="BZ3" s="14"/>
      <c r="CA3" s="14"/>
      <c r="CB3" s="14"/>
      <c r="CC3" s="14"/>
      <c r="CD3" s="14"/>
      <c r="CE3" s="14"/>
      <c r="CF3" s="14"/>
      <c r="CG3" s="14"/>
      <c r="CH3" s="14"/>
      <c r="CI3" s="14"/>
      <c r="CJ3" s="14"/>
      <c r="CK3" s="14"/>
      <c r="CL3" s="14"/>
    </row>
    <row r="4" spans="1:90" ht="45" x14ac:dyDescent="0.25">
      <c r="A4" s="12" t="s">
        <v>5</v>
      </c>
      <c r="B4" s="15" t="s">
        <v>485</v>
      </c>
      <c r="C4" s="15" t="s">
        <v>485</v>
      </c>
      <c r="D4" s="18" t="s">
        <v>284</v>
      </c>
      <c r="E4" s="11" t="s">
        <v>486</v>
      </c>
      <c r="F4" s="11" t="s">
        <v>483</v>
      </c>
      <c r="G4" s="9">
        <v>26222.49</v>
      </c>
      <c r="H4" s="9">
        <v>18355.740000000002</v>
      </c>
      <c r="I4" s="17" t="s">
        <v>210</v>
      </c>
      <c r="J4" s="15"/>
      <c r="K4" s="17" t="s">
        <v>212</v>
      </c>
      <c r="L4" s="15" t="s">
        <v>205</v>
      </c>
      <c r="M4" s="15" t="s">
        <v>484</v>
      </c>
      <c r="N4" s="15"/>
      <c r="O4" s="17">
        <v>42639</v>
      </c>
      <c r="P4" s="9">
        <f>Tableau_Lancer_la_requête_à_partir_de_Excel_Files[[#This Row],[Aide Massif Obtenue]]+Tableau_Lancer_la_requête_à_partir_de_Excel_Files[[#This Row],[Autre Public2]]</f>
        <v>12767.87</v>
      </c>
      <c r="Q4" s="13">
        <f>(Tableau_Lancer_la_requête_à_partir_de_Excel_Files[[#This Row],[Autre Public2]]+Tableau_Lancer_la_requête_à_partir_de_Excel_Files[[#This Row],[Aide Massif Obtenue]])/Tableau_Lancer_la_requête_à_partir_de_Excel_Files[[#This Row],[Coût total déposé]]</f>
        <v>0.48690532439901779</v>
      </c>
      <c r="R4" s="9">
        <f>Tableau_Lancer_la_requête_à_partir_de_Excel_Files[[#This Row],[Total_Etat_FN2 ]]+Tableau_Lancer_la_requête_à_partir_de_Excel_Files[[#This Row],[Total_Regions_FN2 ]]+Tableau_Lancer_la_requête_à_partir_de_Excel_Files[[#This Row],[Total_Dpts_FN2 ]]+Tableau_Lancer_la_requête_à_partir_de_Excel_Files[[#This Row],[''Prévisionnel FEDER'']]</f>
        <v>12767.87</v>
      </c>
      <c r="S4" s="16">
        <f>Tableau_Lancer_la_requête_à_partir_de_Excel_Files[[#This Row],[Aide Massif Obtenue]]/Tableau_Lancer_la_requête_à_partir_de_Excel_Files[[#This Row],[Coût total déposé]]</f>
        <v>0.48690532439901779</v>
      </c>
      <c r="T4" s="9">
        <f>Tableau_Lancer_la_requête_à_partir_de_Excel_Files[[#This Row],[Aide Publique Obtenue]]-Tableau_Lancer_la_requête_à_partir_de_Excel_Files[[#This Row],[Aide Publique demandée]]</f>
        <v>-5587.8700000000008</v>
      </c>
      <c r="U4" s="9">
        <f>Tableau_Lancer_la_requête_à_partir_de_Excel_Files[[#This Row],[FNADT_FN2]]+Tableau_Lancer_la_requête_à_partir_de_Excel_Files[[#This Row],[AgricultureFN2]]</f>
        <v>9177.8700000000008</v>
      </c>
      <c r="V4" s="9"/>
      <c r="W4" s="9">
        <v>9177.8700000000008</v>
      </c>
      <c r="X4" s="9">
        <f>Tableau_Lancer_la_requête_à_partir_de_Excel_Files[[#This Row],[ALPC_FN2]]+Tableau_Lancer_la_requête_à_partir_de_Excel_Files[[#This Row],[AURA_FN2]]+Tableau_Lancer_la_requête_à_partir_de_Excel_Files[[#This Row],[BFC_FN2]]+Tableau_Lancer_la_requête_à_partir_de_Excel_Files[[#This Row],[LRMP_FN2]]</f>
        <v>3590</v>
      </c>
      <c r="Y4" s="9"/>
      <c r="Z4" s="9">
        <v>3590</v>
      </c>
      <c r="AA4" s="9"/>
      <c r="AB4" s="9"/>
      <c r="AC4" s="9">
        <f>Tableau_Lancer_la_requête_à_partir_de_Excel_Files[[#This Row],[03_FN2]]+Tableau_Lancer_la_requête_à_partir_de_Excel_Files[[#This Row],[07_FN2]]+Tableau_Lancer_la_requête_à_partir_de_Excel_Files[[#This Row],[11_FN2]]+Tableau_Lancer_la_requête_à_partir_de_Excel_Files[[#This Row],[12_FN2]]+Tableau_Lancer_la_requête_à_partir_de_Excel_Files[[#This Row],[15_FN2]]+Tableau_Lancer_la_requête_à_partir_de_Excel_Files[[#This Row],[19_FN2]]+Tableau_Lancer_la_requête_à_partir_de_Excel_Files[[#This Row],[21_FN2]]+Tableau_Lancer_la_requête_à_partir_de_Excel_Files[[#This Row],[23_FN2]]+Tableau_Lancer_la_requête_à_partir_de_Excel_Files[[#This Row],[30_FN2]]+Tableau_Lancer_la_requête_à_partir_de_Excel_Files[[#This Row],[34_FN2]]+Tableau_Lancer_la_requête_à_partir_de_Excel_Files[[#This Row],[42_FN2]]+Tableau_Lancer_la_requête_à_partir_de_Excel_Files[[#This Row],[43_FN2]]+Tableau_Lancer_la_requête_à_partir_de_Excel_Files[[#This Row],[46_FN2]]+Tableau_Lancer_la_requête_à_partir_de_Excel_Files[[#This Row],[48_FN2]]+Tableau_Lancer_la_requête_à_partir_de_Excel_Files[[#This Row],[58_FN2]]+Tableau_Lancer_la_requête_à_partir_de_Excel_Files[[#This Row],[63_FN2]]+Tableau_Lancer_la_requête_à_partir_de_Excel_Files[[#This Row],[69_FN2]]+Tableau_Lancer_la_requête_à_partir_de_Excel_Files[[#This Row],[71_FN2]]+Tableau_Lancer_la_requête_à_partir_de_Excel_Files[[#This Row],[81_FN2]]+Tableau_Lancer_la_requête_à_partir_de_Excel_Files[[#This Row],[82_FN2]]+Tableau_Lancer_la_requête_à_partir_de_Excel_Files[[#This Row],[87_FN2]]+Tableau_Lancer_la_requête_à_partir_de_Excel_Files[[#This Row],[89_FN2]]</f>
        <v>0</v>
      </c>
      <c r="AD4" s="9"/>
      <c r="AE4" s="9"/>
      <c r="AF4" s="9"/>
      <c r="AG4" s="9"/>
      <c r="AH4" s="9"/>
      <c r="AI4" s="9"/>
      <c r="AJ4" s="9"/>
      <c r="AK4" s="9"/>
      <c r="AL4" s="9"/>
      <c r="AM4" s="9"/>
      <c r="AN4" s="9"/>
      <c r="AO4" s="9"/>
      <c r="AP4" s="9"/>
      <c r="AQ4" s="9"/>
      <c r="AR4" s="9"/>
      <c r="AS4" s="9"/>
      <c r="AT4" s="9"/>
      <c r="AU4" s="9"/>
      <c r="AV4" s="9"/>
      <c r="AW4" s="9"/>
      <c r="AX4" s="9"/>
      <c r="AY4" s="9"/>
      <c r="AZ4" s="9">
        <v>0</v>
      </c>
      <c r="BA4" s="9">
        <v>0</v>
      </c>
      <c r="BB4" s="18"/>
      <c r="BC4" s="18" t="s">
        <v>619</v>
      </c>
      <c r="BD4" s="9"/>
      <c r="BQ4" s="14"/>
      <c r="BR4" s="14"/>
      <c r="BS4" s="14"/>
      <c r="BT4" s="14"/>
      <c r="BU4" s="14"/>
      <c r="BV4" s="14"/>
      <c r="BW4" s="14"/>
      <c r="BX4" s="14"/>
      <c r="BY4" s="14"/>
      <c r="BZ4" s="14"/>
      <c r="CA4" s="14"/>
      <c r="CB4" s="14"/>
      <c r="CC4" s="14"/>
      <c r="CD4" s="14"/>
      <c r="CE4" s="14"/>
      <c r="CF4" s="14"/>
      <c r="CG4" s="14"/>
      <c r="CH4" s="14"/>
      <c r="CI4" s="14"/>
      <c r="CJ4" s="14"/>
      <c r="CK4" s="14"/>
      <c r="CL4" s="14"/>
    </row>
    <row r="5" spans="1:90" ht="45" x14ac:dyDescent="0.25">
      <c r="A5" s="12" t="s">
        <v>5</v>
      </c>
      <c r="B5" s="15" t="s">
        <v>487</v>
      </c>
      <c r="C5" s="15" t="s">
        <v>487</v>
      </c>
      <c r="D5" s="18" t="s">
        <v>284</v>
      </c>
      <c r="E5" s="11" t="s">
        <v>313</v>
      </c>
      <c r="F5" s="11" t="s">
        <v>483</v>
      </c>
      <c r="G5" s="9">
        <v>4751.9399999999996</v>
      </c>
      <c r="H5" s="9">
        <v>3326.36</v>
      </c>
      <c r="I5" s="17" t="s">
        <v>210</v>
      </c>
      <c r="J5" s="15"/>
      <c r="K5" s="17" t="s">
        <v>212</v>
      </c>
      <c r="L5" s="15" t="s">
        <v>205</v>
      </c>
      <c r="M5" s="15" t="s">
        <v>488</v>
      </c>
      <c r="N5" s="15"/>
      <c r="O5" s="17">
        <v>42639</v>
      </c>
      <c r="P5" s="9">
        <f>Tableau_Lancer_la_requête_à_partir_de_Excel_Files[[#This Row],[Aide Massif Obtenue]]+Tableau_Lancer_la_requête_à_partir_de_Excel_Files[[#This Row],[Autre Public2]]</f>
        <v>1663.18</v>
      </c>
      <c r="Q5" s="13">
        <f>(Tableau_Lancer_la_requête_à_partir_de_Excel_Files[[#This Row],[Autre Public2]]+Tableau_Lancer_la_requête_à_partir_de_Excel_Files[[#This Row],[Aide Massif Obtenue]])/Tableau_Lancer_la_requête_à_partir_de_Excel_Files[[#This Row],[Coût total déposé]]</f>
        <v>0.35000021044036755</v>
      </c>
      <c r="R5" s="9">
        <f>Tableau_Lancer_la_requête_à_partir_de_Excel_Files[[#This Row],[Total_Etat_FN2 ]]+Tableau_Lancer_la_requête_à_partir_de_Excel_Files[[#This Row],[Total_Regions_FN2 ]]+Tableau_Lancer_la_requête_à_partir_de_Excel_Files[[#This Row],[Total_Dpts_FN2 ]]+Tableau_Lancer_la_requête_à_partir_de_Excel_Files[[#This Row],[''Prévisionnel FEDER'']]</f>
        <v>1663.18</v>
      </c>
      <c r="S5" s="16">
        <f>Tableau_Lancer_la_requête_à_partir_de_Excel_Files[[#This Row],[Aide Massif Obtenue]]/Tableau_Lancer_la_requête_à_partir_de_Excel_Files[[#This Row],[Coût total déposé]]</f>
        <v>0.35000021044036755</v>
      </c>
      <c r="T5" s="9">
        <f>Tableau_Lancer_la_requête_à_partir_de_Excel_Files[[#This Row],[Aide Publique Obtenue]]-Tableau_Lancer_la_requête_à_partir_de_Excel_Files[[#This Row],[Aide Publique demandée]]</f>
        <v>-1663.18</v>
      </c>
      <c r="U5" s="9">
        <f>Tableau_Lancer_la_requête_à_partir_de_Excel_Files[[#This Row],[FNADT_FN2]]+Tableau_Lancer_la_requête_à_partir_de_Excel_Files[[#This Row],[AgricultureFN2]]</f>
        <v>1663.18</v>
      </c>
      <c r="V5" s="9"/>
      <c r="W5" s="9">
        <v>1663.18</v>
      </c>
      <c r="X5" s="9">
        <f>Tableau_Lancer_la_requête_à_partir_de_Excel_Files[[#This Row],[ALPC_FN2]]+Tableau_Lancer_la_requête_à_partir_de_Excel_Files[[#This Row],[AURA_FN2]]+Tableau_Lancer_la_requête_à_partir_de_Excel_Files[[#This Row],[BFC_FN2]]+Tableau_Lancer_la_requête_à_partir_de_Excel_Files[[#This Row],[LRMP_FN2]]</f>
        <v>0</v>
      </c>
      <c r="Y5" s="9"/>
      <c r="Z5" s="9"/>
      <c r="AA5" s="9"/>
      <c r="AB5" s="9">
        <v>0</v>
      </c>
      <c r="AC5" s="9">
        <f>Tableau_Lancer_la_requête_à_partir_de_Excel_Files[[#This Row],[03_FN2]]+Tableau_Lancer_la_requête_à_partir_de_Excel_Files[[#This Row],[07_FN2]]+Tableau_Lancer_la_requête_à_partir_de_Excel_Files[[#This Row],[11_FN2]]+Tableau_Lancer_la_requête_à_partir_de_Excel_Files[[#This Row],[12_FN2]]+Tableau_Lancer_la_requête_à_partir_de_Excel_Files[[#This Row],[15_FN2]]+Tableau_Lancer_la_requête_à_partir_de_Excel_Files[[#This Row],[19_FN2]]+Tableau_Lancer_la_requête_à_partir_de_Excel_Files[[#This Row],[21_FN2]]+Tableau_Lancer_la_requête_à_partir_de_Excel_Files[[#This Row],[23_FN2]]+Tableau_Lancer_la_requête_à_partir_de_Excel_Files[[#This Row],[30_FN2]]+Tableau_Lancer_la_requête_à_partir_de_Excel_Files[[#This Row],[34_FN2]]+Tableau_Lancer_la_requête_à_partir_de_Excel_Files[[#This Row],[42_FN2]]+Tableau_Lancer_la_requête_à_partir_de_Excel_Files[[#This Row],[43_FN2]]+Tableau_Lancer_la_requête_à_partir_de_Excel_Files[[#This Row],[46_FN2]]+Tableau_Lancer_la_requête_à_partir_de_Excel_Files[[#This Row],[48_FN2]]+Tableau_Lancer_la_requête_à_partir_de_Excel_Files[[#This Row],[58_FN2]]+Tableau_Lancer_la_requête_à_partir_de_Excel_Files[[#This Row],[63_FN2]]+Tableau_Lancer_la_requête_à_partir_de_Excel_Files[[#This Row],[69_FN2]]+Tableau_Lancer_la_requête_à_partir_de_Excel_Files[[#This Row],[71_FN2]]+Tableau_Lancer_la_requête_à_partir_de_Excel_Files[[#This Row],[81_FN2]]+Tableau_Lancer_la_requête_à_partir_de_Excel_Files[[#This Row],[82_FN2]]+Tableau_Lancer_la_requête_à_partir_de_Excel_Files[[#This Row],[87_FN2]]+Tableau_Lancer_la_requête_à_partir_de_Excel_Files[[#This Row],[89_FN2]]</f>
        <v>0</v>
      </c>
      <c r="AD5" s="9"/>
      <c r="AE5" s="9"/>
      <c r="AF5" s="9"/>
      <c r="AG5" s="9"/>
      <c r="AH5" s="9"/>
      <c r="AI5" s="9"/>
      <c r="AJ5" s="9"/>
      <c r="AK5" s="9"/>
      <c r="AL5" s="9"/>
      <c r="AM5" s="9"/>
      <c r="AN5" s="9"/>
      <c r="AO5" s="9"/>
      <c r="AP5" s="9"/>
      <c r="AQ5" s="9"/>
      <c r="AR5" s="9"/>
      <c r="AS5" s="9"/>
      <c r="AT5" s="9"/>
      <c r="AU5" s="9"/>
      <c r="AV5" s="9"/>
      <c r="AW5" s="9"/>
      <c r="AX5" s="9"/>
      <c r="AY5" s="9"/>
      <c r="AZ5" s="9">
        <v>0</v>
      </c>
      <c r="BA5" s="9">
        <v>0</v>
      </c>
      <c r="BB5" s="18"/>
      <c r="BC5" s="18" t="s">
        <v>619</v>
      </c>
      <c r="BD5" s="9"/>
      <c r="BQ5" s="14"/>
      <c r="BR5" s="14"/>
      <c r="BS5" s="14"/>
      <c r="BT5" s="14"/>
      <c r="BU5" s="14"/>
      <c r="BV5" s="14"/>
      <c r="BW5" s="14"/>
      <c r="BX5" s="14"/>
      <c r="BY5" s="14"/>
      <c r="BZ5" s="14"/>
      <c r="CA5" s="14"/>
      <c r="CB5" s="14"/>
      <c r="CC5" s="14"/>
      <c r="CD5" s="14"/>
      <c r="CE5" s="14"/>
      <c r="CF5" s="14"/>
      <c r="CG5" s="14"/>
      <c r="CH5" s="14"/>
      <c r="CI5" s="14"/>
      <c r="CJ5" s="14"/>
      <c r="CK5" s="14"/>
      <c r="CL5" s="14"/>
    </row>
    <row r="6" spans="1:90" ht="45" x14ac:dyDescent="0.25">
      <c r="A6" s="12" t="s">
        <v>5</v>
      </c>
      <c r="B6" s="15" t="s">
        <v>489</v>
      </c>
      <c r="C6" s="15" t="s">
        <v>489</v>
      </c>
      <c r="D6" s="18" t="s">
        <v>284</v>
      </c>
      <c r="E6" s="11" t="s">
        <v>283</v>
      </c>
      <c r="F6" s="11" t="s">
        <v>483</v>
      </c>
      <c r="G6" s="9">
        <v>82488.460000000006</v>
      </c>
      <c r="H6" s="9">
        <v>57741.93</v>
      </c>
      <c r="I6" s="17" t="s">
        <v>210</v>
      </c>
      <c r="J6" s="15"/>
      <c r="K6" s="17" t="s">
        <v>212</v>
      </c>
      <c r="L6" s="15" t="s">
        <v>205</v>
      </c>
      <c r="M6" s="15" t="s">
        <v>484</v>
      </c>
      <c r="N6" s="15"/>
      <c r="O6" s="17">
        <v>42639</v>
      </c>
      <c r="P6" s="9">
        <f>Tableau_Lancer_la_requête_à_partir_de_Excel_Files[[#This Row],[Aide Massif Obtenue]]+Tableau_Lancer_la_requête_à_partir_de_Excel_Files[[#This Row],[Autre Public2]]</f>
        <v>57304.959999999999</v>
      </c>
      <c r="Q6" s="13">
        <f>(Tableau_Lancer_la_requête_à_partir_de_Excel_Files[[#This Row],[Autre Public2]]+Tableau_Lancer_la_requête_à_partir_de_Excel_Files[[#This Row],[Aide Massif Obtenue]])/Tableau_Lancer_la_requête_à_partir_de_Excel_Files[[#This Row],[Coût total déposé]]</f>
        <v>0.69470274993617287</v>
      </c>
      <c r="R6" s="9">
        <f>Tableau_Lancer_la_requête_à_partir_de_Excel_Files[[#This Row],[Total_Etat_FN2 ]]+Tableau_Lancer_la_requête_à_partir_de_Excel_Files[[#This Row],[Total_Regions_FN2 ]]+Tableau_Lancer_la_requête_à_partir_de_Excel_Files[[#This Row],[Total_Dpts_FN2 ]]+Tableau_Lancer_la_requête_à_partir_de_Excel_Files[[#This Row],[''Prévisionnel FEDER'']]</f>
        <v>57304.959999999999</v>
      </c>
      <c r="S6" s="16">
        <f>Tableau_Lancer_la_requête_à_partir_de_Excel_Files[[#This Row],[Aide Massif Obtenue]]/Tableau_Lancer_la_requête_à_partir_de_Excel_Files[[#This Row],[Coût total déposé]]</f>
        <v>0.69470274993617287</v>
      </c>
      <c r="T6" s="9">
        <f>Tableau_Lancer_la_requête_à_partir_de_Excel_Files[[#This Row],[Aide Publique Obtenue]]-Tableau_Lancer_la_requête_à_partir_de_Excel_Files[[#This Row],[Aide Publique demandée]]</f>
        <v>-436.97000000000116</v>
      </c>
      <c r="U6" s="9">
        <f>Tableau_Lancer_la_requête_à_partir_de_Excel_Files[[#This Row],[FNADT_FN2]]+Tableau_Lancer_la_requête_à_partir_de_Excel_Files[[#This Row],[AgricultureFN2]]</f>
        <v>46010.96</v>
      </c>
      <c r="V6" s="9">
        <v>17140</v>
      </c>
      <c r="W6" s="9">
        <v>28870.959999999999</v>
      </c>
      <c r="X6" s="9">
        <f>Tableau_Lancer_la_requête_à_partir_de_Excel_Files[[#This Row],[ALPC_FN2]]+Tableau_Lancer_la_requête_à_partir_de_Excel_Files[[#This Row],[AURA_FN2]]+Tableau_Lancer_la_requête_à_partir_de_Excel_Files[[#This Row],[BFC_FN2]]+Tableau_Lancer_la_requête_à_partir_de_Excel_Files[[#This Row],[LRMP_FN2]]</f>
        <v>11294</v>
      </c>
      <c r="Y6" s="9"/>
      <c r="Z6" s="9">
        <v>11294</v>
      </c>
      <c r="AA6" s="9"/>
      <c r="AB6" s="9"/>
      <c r="AC6" s="9">
        <f>Tableau_Lancer_la_requête_à_partir_de_Excel_Files[[#This Row],[03_FN2]]+Tableau_Lancer_la_requête_à_partir_de_Excel_Files[[#This Row],[07_FN2]]+Tableau_Lancer_la_requête_à_partir_de_Excel_Files[[#This Row],[11_FN2]]+Tableau_Lancer_la_requête_à_partir_de_Excel_Files[[#This Row],[12_FN2]]+Tableau_Lancer_la_requête_à_partir_de_Excel_Files[[#This Row],[15_FN2]]+Tableau_Lancer_la_requête_à_partir_de_Excel_Files[[#This Row],[19_FN2]]+Tableau_Lancer_la_requête_à_partir_de_Excel_Files[[#This Row],[21_FN2]]+Tableau_Lancer_la_requête_à_partir_de_Excel_Files[[#This Row],[23_FN2]]+Tableau_Lancer_la_requête_à_partir_de_Excel_Files[[#This Row],[30_FN2]]+Tableau_Lancer_la_requête_à_partir_de_Excel_Files[[#This Row],[34_FN2]]+Tableau_Lancer_la_requête_à_partir_de_Excel_Files[[#This Row],[42_FN2]]+Tableau_Lancer_la_requête_à_partir_de_Excel_Files[[#This Row],[43_FN2]]+Tableau_Lancer_la_requête_à_partir_de_Excel_Files[[#This Row],[46_FN2]]+Tableau_Lancer_la_requête_à_partir_de_Excel_Files[[#This Row],[48_FN2]]+Tableau_Lancer_la_requête_à_partir_de_Excel_Files[[#This Row],[58_FN2]]+Tableau_Lancer_la_requête_à_partir_de_Excel_Files[[#This Row],[63_FN2]]+Tableau_Lancer_la_requête_à_partir_de_Excel_Files[[#This Row],[69_FN2]]+Tableau_Lancer_la_requête_à_partir_de_Excel_Files[[#This Row],[71_FN2]]+Tableau_Lancer_la_requête_à_partir_de_Excel_Files[[#This Row],[81_FN2]]+Tableau_Lancer_la_requête_à_partir_de_Excel_Files[[#This Row],[82_FN2]]+Tableau_Lancer_la_requête_à_partir_de_Excel_Files[[#This Row],[87_FN2]]+Tableau_Lancer_la_requête_à_partir_de_Excel_Files[[#This Row],[89_FN2]]</f>
        <v>0</v>
      </c>
      <c r="AD6" s="9"/>
      <c r="AE6" s="9"/>
      <c r="AF6" s="9"/>
      <c r="AG6" s="9"/>
      <c r="AH6" s="9"/>
      <c r="AI6" s="9"/>
      <c r="AJ6" s="9"/>
      <c r="AK6" s="9"/>
      <c r="AL6" s="9"/>
      <c r="AM6" s="9"/>
      <c r="AN6" s="9"/>
      <c r="AO6" s="9"/>
      <c r="AP6" s="9"/>
      <c r="AQ6" s="9"/>
      <c r="AR6" s="9"/>
      <c r="AS6" s="9"/>
      <c r="AT6" s="9"/>
      <c r="AU6" s="9"/>
      <c r="AV6" s="9"/>
      <c r="AW6" s="9"/>
      <c r="AX6" s="9"/>
      <c r="AY6" s="9"/>
      <c r="AZ6" s="9">
        <v>0</v>
      </c>
      <c r="BA6" s="9">
        <v>0</v>
      </c>
      <c r="BB6" s="18"/>
      <c r="BC6" s="18" t="s">
        <v>619</v>
      </c>
      <c r="BD6" s="9"/>
      <c r="BQ6" s="14"/>
      <c r="BR6" s="14"/>
      <c r="BS6" s="14"/>
      <c r="BT6" s="14"/>
      <c r="BU6" s="14"/>
      <c r="BV6" s="14"/>
      <c r="BW6" s="14"/>
      <c r="BX6" s="14"/>
      <c r="BY6" s="14"/>
      <c r="BZ6" s="14"/>
      <c r="CA6" s="14"/>
      <c r="CB6" s="14"/>
      <c r="CC6" s="14"/>
      <c r="CD6" s="14"/>
      <c r="CE6" s="14"/>
      <c r="CF6" s="14"/>
      <c r="CG6" s="14"/>
      <c r="CH6" s="14"/>
      <c r="CI6" s="14"/>
      <c r="CJ6" s="14"/>
      <c r="CK6" s="14"/>
      <c r="CL6" s="14"/>
    </row>
    <row r="7" spans="1:90" ht="45" x14ac:dyDescent="0.25">
      <c r="A7" s="12" t="s">
        <v>5</v>
      </c>
      <c r="B7" s="15" t="s">
        <v>490</v>
      </c>
      <c r="C7" s="15" t="s">
        <v>490</v>
      </c>
      <c r="D7" s="18" t="s">
        <v>284</v>
      </c>
      <c r="E7" s="11" t="s">
        <v>109</v>
      </c>
      <c r="F7" s="11" t="s">
        <v>483</v>
      </c>
      <c r="G7" s="9">
        <v>20964.62</v>
      </c>
      <c r="H7" s="9">
        <v>14675.23</v>
      </c>
      <c r="I7" s="17" t="s">
        <v>210</v>
      </c>
      <c r="J7" s="15"/>
      <c r="K7" s="17" t="s">
        <v>212</v>
      </c>
      <c r="L7" s="15" t="s">
        <v>205</v>
      </c>
      <c r="M7" s="15" t="s">
        <v>484</v>
      </c>
      <c r="N7" s="15"/>
      <c r="O7" s="17">
        <v>42639</v>
      </c>
      <c r="P7" s="9">
        <f>Tableau_Lancer_la_requête_à_partir_de_Excel_Files[[#This Row],[Aide Massif Obtenue]]+Tableau_Lancer_la_requête_à_partir_de_Excel_Files[[#This Row],[Autre Public2]]</f>
        <v>10208.619999999999</v>
      </c>
      <c r="Q7" s="13">
        <f>(Tableau_Lancer_la_requête_à_partir_de_Excel_Files[[#This Row],[Autre Public2]]+Tableau_Lancer_la_requête_à_partir_de_Excel_Files[[#This Row],[Aide Massif Obtenue]])/Tableau_Lancer_la_requête_à_partir_de_Excel_Files[[#This Row],[Coût total déposé]]</f>
        <v>0.48694514854073195</v>
      </c>
      <c r="R7" s="9">
        <f>Tableau_Lancer_la_requête_à_partir_de_Excel_Files[[#This Row],[Total_Etat_FN2 ]]+Tableau_Lancer_la_requête_à_partir_de_Excel_Files[[#This Row],[Total_Regions_FN2 ]]+Tableau_Lancer_la_requête_à_partir_de_Excel_Files[[#This Row],[Total_Dpts_FN2 ]]+Tableau_Lancer_la_requête_à_partir_de_Excel_Files[[#This Row],[''Prévisionnel FEDER'']]</f>
        <v>10208.619999999999</v>
      </c>
      <c r="S7" s="16">
        <f>Tableau_Lancer_la_requête_à_partir_de_Excel_Files[[#This Row],[Aide Massif Obtenue]]/Tableau_Lancer_la_requête_à_partir_de_Excel_Files[[#This Row],[Coût total déposé]]</f>
        <v>0.48694514854073195</v>
      </c>
      <c r="T7" s="9">
        <f>Tableau_Lancer_la_requête_à_partir_de_Excel_Files[[#This Row],[Aide Publique Obtenue]]-Tableau_Lancer_la_requête_à_partir_de_Excel_Files[[#This Row],[Aide Publique demandée]]</f>
        <v>-4466.6100000000006</v>
      </c>
      <c r="U7" s="9">
        <f>Tableau_Lancer_la_requête_à_partir_de_Excel_Files[[#This Row],[FNADT_FN2]]+Tableau_Lancer_la_requête_à_partir_de_Excel_Files[[#This Row],[AgricultureFN2]]</f>
        <v>7337.62</v>
      </c>
      <c r="V7" s="9"/>
      <c r="W7" s="9">
        <v>7337.62</v>
      </c>
      <c r="X7" s="9">
        <f>Tableau_Lancer_la_requête_à_partir_de_Excel_Files[[#This Row],[ALPC_FN2]]+Tableau_Lancer_la_requête_à_partir_de_Excel_Files[[#This Row],[AURA_FN2]]+Tableau_Lancer_la_requête_à_partir_de_Excel_Files[[#This Row],[BFC_FN2]]+Tableau_Lancer_la_requête_à_partir_de_Excel_Files[[#This Row],[LRMP_FN2]]</f>
        <v>2871</v>
      </c>
      <c r="Y7" s="9"/>
      <c r="Z7" s="9">
        <v>2871</v>
      </c>
      <c r="AA7" s="9"/>
      <c r="AB7" s="9"/>
      <c r="AC7" s="9">
        <f>Tableau_Lancer_la_requête_à_partir_de_Excel_Files[[#This Row],[03_FN2]]+Tableau_Lancer_la_requête_à_partir_de_Excel_Files[[#This Row],[07_FN2]]+Tableau_Lancer_la_requête_à_partir_de_Excel_Files[[#This Row],[11_FN2]]+Tableau_Lancer_la_requête_à_partir_de_Excel_Files[[#This Row],[12_FN2]]+Tableau_Lancer_la_requête_à_partir_de_Excel_Files[[#This Row],[15_FN2]]+Tableau_Lancer_la_requête_à_partir_de_Excel_Files[[#This Row],[19_FN2]]+Tableau_Lancer_la_requête_à_partir_de_Excel_Files[[#This Row],[21_FN2]]+Tableau_Lancer_la_requête_à_partir_de_Excel_Files[[#This Row],[23_FN2]]+Tableau_Lancer_la_requête_à_partir_de_Excel_Files[[#This Row],[30_FN2]]+Tableau_Lancer_la_requête_à_partir_de_Excel_Files[[#This Row],[34_FN2]]+Tableau_Lancer_la_requête_à_partir_de_Excel_Files[[#This Row],[42_FN2]]+Tableau_Lancer_la_requête_à_partir_de_Excel_Files[[#This Row],[43_FN2]]+Tableau_Lancer_la_requête_à_partir_de_Excel_Files[[#This Row],[46_FN2]]+Tableau_Lancer_la_requête_à_partir_de_Excel_Files[[#This Row],[48_FN2]]+Tableau_Lancer_la_requête_à_partir_de_Excel_Files[[#This Row],[58_FN2]]+Tableau_Lancer_la_requête_à_partir_de_Excel_Files[[#This Row],[63_FN2]]+Tableau_Lancer_la_requête_à_partir_de_Excel_Files[[#This Row],[69_FN2]]+Tableau_Lancer_la_requête_à_partir_de_Excel_Files[[#This Row],[71_FN2]]+Tableau_Lancer_la_requête_à_partir_de_Excel_Files[[#This Row],[81_FN2]]+Tableau_Lancer_la_requête_à_partir_de_Excel_Files[[#This Row],[82_FN2]]+Tableau_Lancer_la_requête_à_partir_de_Excel_Files[[#This Row],[87_FN2]]+Tableau_Lancer_la_requête_à_partir_de_Excel_Files[[#This Row],[89_FN2]]</f>
        <v>0</v>
      </c>
      <c r="AD7" s="9"/>
      <c r="AE7" s="9"/>
      <c r="AF7" s="9"/>
      <c r="AG7" s="9"/>
      <c r="AH7" s="9"/>
      <c r="AI7" s="9"/>
      <c r="AJ7" s="9"/>
      <c r="AK7" s="9"/>
      <c r="AL7" s="9"/>
      <c r="AM7" s="9"/>
      <c r="AN7" s="9"/>
      <c r="AO7" s="9"/>
      <c r="AP7" s="9"/>
      <c r="AQ7" s="9"/>
      <c r="AR7" s="9"/>
      <c r="AS7" s="9"/>
      <c r="AT7" s="9"/>
      <c r="AU7" s="9"/>
      <c r="AV7" s="9"/>
      <c r="AW7" s="9"/>
      <c r="AX7" s="9"/>
      <c r="AY7" s="9"/>
      <c r="AZ7" s="9">
        <v>0</v>
      </c>
      <c r="BA7" s="9">
        <v>0</v>
      </c>
      <c r="BB7" s="18"/>
      <c r="BC7" s="18" t="s">
        <v>619</v>
      </c>
      <c r="BD7" s="9"/>
      <c r="BQ7" s="14"/>
      <c r="BR7" s="14"/>
      <c r="BS7" s="14"/>
      <c r="BT7" s="14"/>
      <c r="BU7" s="14"/>
      <c r="BV7" s="14"/>
      <c r="BW7" s="14"/>
      <c r="BX7" s="14"/>
      <c r="BY7" s="14"/>
      <c r="BZ7" s="14"/>
      <c r="CA7" s="14"/>
      <c r="CB7" s="14"/>
      <c r="CC7" s="14"/>
      <c r="CD7" s="14"/>
      <c r="CE7" s="14"/>
      <c r="CF7" s="14"/>
      <c r="CG7" s="14"/>
      <c r="CH7" s="14"/>
      <c r="CI7" s="14"/>
      <c r="CJ7" s="14"/>
      <c r="CK7" s="14"/>
      <c r="CL7" s="14"/>
    </row>
    <row r="8" spans="1:90" ht="45" x14ac:dyDescent="0.25">
      <c r="A8" s="12" t="s">
        <v>5</v>
      </c>
      <c r="B8" s="15" t="s">
        <v>491</v>
      </c>
      <c r="C8" s="15" t="s">
        <v>491</v>
      </c>
      <c r="D8" s="18" t="s">
        <v>284</v>
      </c>
      <c r="E8" s="11" t="s">
        <v>252</v>
      </c>
      <c r="F8" s="11" t="s">
        <v>483</v>
      </c>
      <c r="G8" s="9">
        <v>41985.39</v>
      </c>
      <c r="H8" s="9">
        <v>29389.77</v>
      </c>
      <c r="I8" s="17" t="s">
        <v>210</v>
      </c>
      <c r="J8" s="15"/>
      <c r="K8" s="17" t="s">
        <v>212</v>
      </c>
      <c r="L8" s="15" t="s">
        <v>205</v>
      </c>
      <c r="M8" s="15" t="s">
        <v>206</v>
      </c>
      <c r="N8" s="15"/>
      <c r="O8" s="17">
        <v>42639</v>
      </c>
      <c r="P8" s="9">
        <f>Tableau_Lancer_la_requête_à_partir_de_Excel_Files[[#This Row],[Aide Massif Obtenue]]+Tableau_Lancer_la_requête_à_partir_de_Excel_Files[[#This Row],[Autre Public2]]</f>
        <v>26191.89</v>
      </c>
      <c r="Q8" s="13">
        <f>(Tableau_Lancer_la_requête_à_partir_de_Excel_Files[[#This Row],[Autre Public2]]+Tableau_Lancer_la_requête_à_partir_de_Excel_Files[[#This Row],[Aide Massif Obtenue]])/Tableau_Lancer_la_requête_à_partir_de_Excel_Files[[#This Row],[Coût total déposé]]</f>
        <v>0.6238334334872202</v>
      </c>
      <c r="R8" s="9">
        <f>Tableau_Lancer_la_requête_à_partir_de_Excel_Files[[#This Row],[Total_Etat_FN2 ]]+Tableau_Lancer_la_requête_à_partir_de_Excel_Files[[#This Row],[Total_Regions_FN2 ]]+Tableau_Lancer_la_requête_à_partir_de_Excel_Files[[#This Row],[Total_Dpts_FN2 ]]+Tableau_Lancer_la_requête_à_partir_de_Excel_Files[[#This Row],[''Prévisionnel FEDER'']]</f>
        <v>26191.89</v>
      </c>
      <c r="S8" s="16">
        <f>Tableau_Lancer_la_requête_à_partir_de_Excel_Files[[#This Row],[Aide Massif Obtenue]]/Tableau_Lancer_la_requête_à_partir_de_Excel_Files[[#This Row],[Coût total déposé]]</f>
        <v>0.6238334334872202</v>
      </c>
      <c r="T8" s="9">
        <f>Tableau_Lancer_la_requête_à_partir_de_Excel_Files[[#This Row],[Aide Publique Obtenue]]-Tableau_Lancer_la_requête_à_partir_de_Excel_Files[[#This Row],[Aide Publique demandée]]</f>
        <v>-3197.880000000001</v>
      </c>
      <c r="U8" s="9">
        <f>Tableau_Lancer_la_requête_à_partir_de_Excel_Files[[#This Row],[FNADT_FN2]]+Tableau_Lancer_la_requête_à_partir_de_Excel_Files[[#This Row],[AgricultureFN2]]</f>
        <v>14694.89</v>
      </c>
      <c r="V8" s="9"/>
      <c r="W8" s="9">
        <v>14694.89</v>
      </c>
      <c r="X8" s="9">
        <f>Tableau_Lancer_la_requête_à_partir_de_Excel_Files[[#This Row],[ALPC_FN2]]+Tableau_Lancer_la_requête_à_partir_de_Excel_Files[[#This Row],[AURA_FN2]]+Tableau_Lancer_la_requête_à_partir_de_Excel_Files[[#This Row],[BFC_FN2]]+Tableau_Lancer_la_requête_à_partir_de_Excel_Files[[#This Row],[LRMP_FN2]]</f>
        <v>11497</v>
      </c>
      <c r="Y8" s="9"/>
      <c r="Z8" s="9">
        <v>11497</v>
      </c>
      <c r="AA8" s="9"/>
      <c r="AB8" s="9"/>
      <c r="AC8" s="9">
        <f>Tableau_Lancer_la_requête_à_partir_de_Excel_Files[[#This Row],[03_FN2]]+Tableau_Lancer_la_requête_à_partir_de_Excel_Files[[#This Row],[07_FN2]]+Tableau_Lancer_la_requête_à_partir_de_Excel_Files[[#This Row],[11_FN2]]+Tableau_Lancer_la_requête_à_partir_de_Excel_Files[[#This Row],[12_FN2]]+Tableau_Lancer_la_requête_à_partir_de_Excel_Files[[#This Row],[15_FN2]]+Tableau_Lancer_la_requête_à_partir_de_Excel_Files[[#This Row],[19_FN2]]+Tableau_Lancer_la_requête_à_partir_de_Excel_Files[[#This Row],[21_FN2]]+Tableau_Lancer_la_requête_à_partir_de_Excel_Files[[#This Row],[23_FN2]]+Tableau_Lancer_la_requête_à_partir_de_Excel_Files[[#This Row],[30_FN2]]+Tableau_Lancer_la_requête_à_partir_de_Excel_Files[[#This Row],[34_FN2]]+Tableau_Lancer_la_requête_à_partir_de_Excel_Files[[#This Row],[42_FN2]]+Tableau_Lancer_la_requête_à_partir_de_Excel_Files[[#This Row],[43_FN2]]+Tableau_Lancer_la_requête_à_partir_de_Excel_Files[[#This Row],[46_FN2]]+Tableau_Lancer_la_requête_à_partir_de_Excel_Files[[#This Row],[48_FN2]]+Tableau_Lancer_la_requête_à_partir_de_Excel_Files[[#This Row],[58_FN2]]+Tableau_Lancer_la_requête_à_partir_de_Excel_Files[[#This Row],[63_FN2]]+Tableau_Lancer_la_requête_à_partir_de_Excel_Files[[#This Row],[69_FN2]]+Tableau_Lancer_la_requête_à_partir_de_Excel_Files[[#This Row],[71_FN2]]+Tableau_Lancer_la_requête_à_partir_de_Excel_Files[[#This Row],[81_FN2]]+Tableau_Lancer_la_requête_à_partir_de_Excel_Files[[#This Row],[82_FN2]]+Tableau_Lancer_la_requête_à_partir_de_Excel_Files[[#This Row],[87_FN2]]+Tableau_Lancer_la_requête_à_partir_de_Excel_Files[[#This Row],[89_FN2]]</f>
        <v>0</v>
      </c>
      <c r="AD8" s="9"/>
      <c r="AE8" s="9"/>
      <c r="AF8" s="9"/>
      <c r="AG8" s="9"/>
      <c r="AH8" s="9"/>
      <c r="AI8" s="9"/>
      <c r="AJ8" s="9"/>
      <c r="AK8" s="9"/>
      <c r="AL8" s="9"/>
      <c r="AM8" s="9"/>
      <c r="AN8" s="9"/>
      <c r="AO8" s="9"/>
      <c r="AP8" s="9"/>
      <c r="AQ8" s="9"/>
      <c r="AR8" s="9"/>
      <c r="AS8" s="9"/>
      <c r="AT8" s="9"/>
      <c r="AU8" s="9"/>
      <c r="AV8" s="9"/>
      <c r="AW8" s="9"/>
      <c r="AX8" s="9"/>
      <c r="AY8" s="9"/>
      <c r="AZ8" s="9">
        <v>0</v>
      </c>
      <c r="BA8" s="9">
        <v>0</v>
      </c>
      <c r="BB8" s="18"/>
      <c r="BC8" s="18" t="s">
        <v>619</v>
      </c>
      <c r="BD8" s="9"/>
      <c r="BQ8" s="14"/>
      <c r="BR8" s="14"/>
      <c r="BS8" s="14"/>
      <c r="BT8" s="14"/>
      <c r="BU8" s="14"/>
      <c r="BV8" s="14"/>
      <c r="BW8" s="14"/>
      <c r="BX8" s="14"/>
      <c r="BY8" s="14"/>
      <c r="BZ8" s="14"/>
      <c r="CA8" s="14"/>
      <c r="CB8" s="14"/>
      <c r="CC8" s="14"/>
      <c r="CD8" s="14"/>
      <c r="CE8" s="14"/>
      <c r="CF8" s="14"/>
      <c r="CG8" s="14"/>
      <c r="CH8" s="14"/>
      <c r="CI8" s="14"/>
      <c r="CJ8" s="14"/>
      <c r="CK8" s="14"/>
      <c r="CL8" s="14"/>
    </row>
    <row r="9" spans="1:90" ht="45" x14ac:dyDescent="0.25">
      <c r="A9" s="12" t="s">
        <v>5</v>
      </c>
      <c r="B9" s="15" t="s">
        <v>492</v>
      </c>
      <c r="C9" s="15" t="s">
        <v>492</v>
      </c>
      <c r="D9" s="18" t="s">
        <v>284</v>
      </c>
      <c r="E9" s="11" t="s">
        <v>493</v>
      </c>
      <c r="F9" s="11" t="s">
        <v>483</v>
      </c>
      <c r="G9" s="9">
        <v>35969.480000000003</v>
      </c>
      <c r="H9" s="9">
        <v>25178.639999999999</v>
      </c>
      <c r="I9" s="17" t="s">
        <v>210</v>
      </c>
      <c r="J9" s="15"/>
      <c r="K9" s="17" t="s">
        <v>212</v>
      </c>
      <c r="L9" s="15" t="s">
        <v>205</v>
      </c>
      <c r="M9" s="15" t="s">
        <v>206</v>
      </c>
      <c r="N9" s="15"/>
      <c r="O9" s="17">
        <v>42639</v>
      </c>
      <c r="P9" s="9">
        <f>Tableau_Lancer_la_requête_à_partir_de_Excel_Files[[#This Row],[Aide Massif Obtenue]]+Tableau_Lancer_la_requête_à_partir_de_Excel_Files[[#This Row],[Autre Public2]]</f>
        <v>22438.32</v>
      </c>
      <c r="Q9" s="13">
        <f>(Tableau_Lancer_la_requête_à_partir_de_Excel_Files[[#This Row],[Autre Public2]]+Tableau_Lancer_la_requête_à_partir_de_Excel_Files[[#This Row],[Aide Massif Obtenue]])/Tableau_Lancer_la_requête_à_partir_de_Excel_Files[[#This Row],[Coût total déposé]]</f>
        <v>0.62381552360501169</v>
      </c>
      <c r="R9" s="9">
        <f>Tableau_Lancer_la_requête_à_partir_de_Excel_Files[[#This Row],[Total_Etat_FN2 ]]+Tableau_Lancer_la_requête_à_partir_de_Excel_Files[[#This Row],[Total_Regions_FN2 ]]+Tableau_Lancer_la_requête_à_partir_de_Excel_Files[[#This Row],[Total_Dpts_FN2 ]]+Tableau_Lancer_la_requête_à_partir_de_Excel_Files[[#This Row],[''Prévisionnel FEDER'']]</f>
        <v>22438.32</v>
      </c>
      <c r="S9" s="16">
        <f>Tableau_Lancer_la_requête_à_partir_de_Excel_Files[[#This Row],[Aide Massif Obtenue]]/Tableau_Lancer_la_requête_à_partir_de_Excel_Files[[#This Row],[Coût total déposé]]</f>
        <v>0.62381552360501169</v>
      </c>
      <c r="T9" s="9">
        <f>Tableau_Lancer_la_requête_à_partir_de_Excel_Files[[#This Row],[Aide Publique Obtenue]]-Tableau_Lancer_la_requête_à_partir_de_Excel_Files[[#This Row],[Aide Publique demandée]]</f>
        <v>-2740.3199999999997</v>
      </c>
      <c r="U9" s="9">
        <f>Tableau_Lancer_la_requête_à_partir_de_Excel_Files[[#This Row],[FNADT_FN2]]+Tableau_Lancer_la_requête_à_partir_de_Excel_Files[[#This Row],[AgricultureFN2]]</f>
        <v>12589.32</v>
      </c>
      <c r="V9" s="9"/>
      <c r="W9" s="9">
        <v>12589.32</v>
      </c>
      <c r="X9" s="9">
        <f>Tableau_Lancer_la_requête_à_partir_de_Excel_Files[[#This Row],[ALPC_FN2]]+Tableau_Lancer_la_requête_à_partir_de_Excel_Files[[#This Row],[AURA_FN2]]+Tableau_Lancer_la_requête_à_partir_de_Excel_Files[[#This Row],[BFC_FN2]]+Tableau_Lancer_la_requête_à_partir_de_Excel_Files[[#This Row],[LRMP_FN2]]</f>
        <v>9849</v>
      </c>
      <c r="Y9" s="9"/>
      <c r="Z9" s="9">
        <v>9849</v>
      </c>
      <c r="AA9" s="9"/>
      <c r="AB9" s="9"/>
      <c r="AC9" s="9">
        <f>Tableau_Lancer_la_requête_à_partir_de_Excel_Files[[#This Row],[03_FN2]]+Tableau_Lancer_la_requête_à_partir_de_Excel_Files[[#This Row],[07_FN2]]+Tableau_Lancer_la_requête_à_partir_de_Excel_Files[[#This Row],[11_FN2]]+Tableau_Lancer_la_requête_à_partir_de_Excel_Files[[#This Row],[12_FN2]]+Tableau_Lancer_la_requête_à_partir_de_Excel_Files[[#This Row],[15_FN2]]+Tableau_Lancer_la_requête_à_partir_de_Excel_Files[[#This Row],[19_FN2]]+Tableau_Lancer_la_requête_à_partir_de_Excel_Files[[#This Row],[21_FN2]]+Tableau_Lancer_la_requête_à_partir_de_Excel_Files[[#This Row],[23_FN2]]+Tableau_Lancer_la_requête_à_partir_de_Excel_Files[[#This Row],[30_FN2]]+Tableau_Lancer_la_requête_à_partir_de_Excel_Files[[#This Row],[34_FN2]]+Tableau_Lancer_la_requête_à_partir_de_Excel_Files[[#This Row],[42_FN2]]+Tableau_Lancer_la_requête_à_partir_de_Excel_Files[[#This Row],[43_FN2]]+Tableau_Lancer_la_requête_à_partir_de_Excel_Files[[#This Row],[46_FN2]]+Tableau_Lancer_la_requête_à_partir_de_Excel_Files[[#This Row],[48_FN2]]+Tableau_Lancer_la_requête_à_partir_de_Excel_Files[[#This Row],[58_FN2]]+Tableau_Lancer_la_requête_à_partir_de_Excel_Files[[#This Row],[63_FN2]]+Tableau_Lancer_la_requête_à_partir_de_Excel_Files[[#This Row],[69_FN2]]+Tableau_Lancer_la_requête_à_partir_de_Excel_Files[[#This Row],[71_FN2]]+Tableau_Lancer_la_requête_à_partir_de_Excel_Files[[#This Row],[81_FN2]]+Tableau_Lancer_la_requête_à_partir_de_Excel_Files[[#This Row],[82_FN2]]+Tableau_Lancer_la_requête_à_partir_de_Excel_Files[[#This Row],[87_FN2]]+Tableau_Lancer_la_requête_à_partir_de_Excel_Files[[#This Row],[89_FN2]]</f>
        <v>0</v>
      </c>
      <c r="AD9" s="9"/>
      <c r="AE9" s="9"/>
      <c r="AF9" s="9"/>
      <c r="AG9" s="9"/>
      <c r="AH9" s="9"/>
      <c r="AI9" s="9"/>
      <c r="AJ9" s="9"/>
      <c r="AK9" s="9"/>
      <c r="AL9" s="9"/>
      <c r="AM9" s="9"/>
      <c r="AN9" s="9"/>
      <c r="AO9" s="9"/>
      <c r="AP9" s="9"/>
      <c r="AQ9" s="9"/>
      <c r="AR9" s="9"/>
      <c r="AS9" s="9"/>
      <c r="AT9" s="9"/>
      <c r="AU9" s="9"/>
      <c r="AV9" s="9"/>
      <c r="AW9" s="9"/>
      <c r="AX9" s="9"/>
      <c r="AY9" s="9"/>
      <c r="AZ9" s="9">
        <v>0</v>
      </c>
      <c r="BA9" s="9">
        <v>0</v>
      </c>
      <c r="BB9" s="18"/>
      <c r="BC9" s="18" t="s">
        <v>619</v>
      </c>
      <c r="BD9" s="9"/>
      <c r="BQ9" s="14"/>
      <c r="BR9" s="14"/>
      <c r="BS9" s="14"/>
      <c r="BT9" s="14"/>
      <c r="BU9" s="14"/>
      <c r="BV9" s="14"/>
      <c r="BW9" s="14"/>
      <c r="BX9" s="14"/>
      <c r="BY9" s="14"/>
      <c r="BZ9" s="14"/>
      <c r="CA9" s="14"/>
      <c r="CB9" s="14"/>
      <c r="CC9" s="14"/>
      <c r="CD9" s="14"/>
      <c r="CE9" s="14"/>
      <c r="CF9" s="14"/>
      <c r="CG9" s="14"/>
      <c r="CH9" s="14"/>
      <c r="CI9" s="14"/>
      <c r="CJ9" s="14"/>
      <c r="CK9" s="14"/>
      <c r="CL9" s="14"/>
    </row>
    <row r="10" spans="1:90" ht="45" x14ac:dyDescent="0.25">
      <c r="A10" s="12" t="s">
        <v>5</v>
      </c>
      <c r="B10" s="15" t="s">
        <v>615</v>
      </c>
      <c r="C10" s="15" t="s">
        <v>615</v>
      </c>
      <c r="D10" s="18" t="s">
        <v>284</v>
      </c>
      <c r="E10" s="11" t="s">
        <v>250</v>
      </c>
      <c r="F10" s="11" t="s">
        <v>483</v>
      </c>
      <c r="G10" s="9">
        <v>20745.47</v>
      </c>
      <c r="H10" s="9"/>
      <c r="I10" s="17" t="s">
        <v>212</v>
      </c>
      <c r="J10" s="15"/>
      <c r="K10" s="17" t="s">
        <v>212</v>
      </c>
      <c r="L10" s="15"/>
      <c r="M10" s="15"/>
      <c r="N10" s="15"/>
      <c r="O10" s="17">
        <v>42639</v>
      </c>
      <c r="P10" s="9">
        <f>Tableau_Lancer_la_requête_à_partir_de_Excel_Files[[#This Row],[Aide Massif Obtenue]]+Tableau_Lancer_la_requête_à_partir_de_Excel_Files[[#This Row],[Autre Public2]]</f>
        <v>12941.91</v>
      </c>
      <c r="Q10" s="13">
        <f>(Tableau_Lancer_la_requête_à_partir_de_Excel_Files[[#This Row],[Autre Public2]]+Tableau_Lancer_la_requête_à_partir_de_Excel_Files[[#This Row],[Aide Massif Obtenue]])/Tableau_Lancer_la_requête_à_partir_de_Excel_Files[[#This Row],[Coût total déposé]]</f>
        <v>0.6238426991531163</v>
      </c>
      <c r="R10" s="9">
        <f>Tableau_Lancer_la_requête_à_partir_de_Excel_Files[[#This Row],[Total_Etat_FN2 ]]+Tableau_Lancer_la_requête_à_partir_de_Excel_Files[[#This Row],[Total_Regions_FN2 ]]+Tableau_Lancer_la_requête_à_partir_de_Excel_Files[[#This Row],[Total_Dpts_FN2 ]]+Tableau_Lancer_la_requête_à_partir_de_Excel_Files[[#This Row],[''Prévisionnel FEDER'']]</f>
        <v>12941.91</v>
      </c>
      <c r="S10" s="16">
        <f>Tableau_Lancer_la_requête_à_partir_de_Excel_Files[[#This Row],[Aide Massif Obtenue]]/Tableau_Lancer_la_requête_à_partir_de_Excel_Files[[#This Row],[Coût total déposé]]</f>
        <v>0.6238426991531163</v>
      </c>
      <c r="T10" s="9">
        <f>Tableau_Lancer_la_requête_à_partir_de_Excel_Files[[#This Row],[Aide Publique Obtenue]]-Tableau_Lancer_la_requête_à_partir_de_Excel_Files[[#This Row],[Aide Publique demandée]]</f>
        <v>12941.91</v>
      </c>
      <c r="U10" s="9">
        <f>Tableau_Lancer_la_requête_à_partir_de_Excel_Files[[#This Row],[FNADT_FN2]]+Tableau_Lancer_la_requête_à_partir_de_Excel_Files[[#This Row],[AgricultureFN2]]</f>
        <v>7260.91</v>
      </c>
      <c r="V10" s="9"/>
      <c r="W10" s="9">
        <v>7260.91</v>
      </c>
      <c r="X10" s="9">
        <f>Tableau_Lancer_la_requête_à_partir_de_Excel_Files[[#This Row],[ALPC_FN2]]+Tableau_Lancer_la_requête_à_partir_de_Excel_Files[[#This Row],[AURA_FN2]]+Tableau_Lancer_la_requête_à_partir_de_Excel_Files[[#This Row],[BFC_FN2]]+Tableau_Lancer_la_requête_à_partir_de_Excel_Files[[#This Row],[LRMP_FN2]]</f>
        <v>5681</v>
      </c>
      <c r="Y10" s="9"/>
      <c r="Z10" s="9">
        <v>5681</v>
      </c>
      <c r="AA10" s="9"/>
      <c r="AB10" s="9"/>
      <c r="AC10" s="9">
        <f>Tableau_Lancer_la_requête_à_partir_de_Excel_Files[[#This Row],[03_FN2]]+Tableau_Lancer_la_requête_à_partir_de_Excel_Files[[#This Row],[07_FN2]]+Tableau_Lancer_la_requête_à_partir_de_Excel_Files[[#This Row],[11_FN2]]+Tableau_Lancer_la_requête_à_partir_de_Excel_Files[[#This Row],[12_FN2]]+Tableau_Lancer_la_requête_à_partir_de_Excel_Files[[#This Row],[15_FN2]]+Tableau_Lancer_la_requête_à_partir_de_Excel_Files[[#This Row],[19_FN2]]+Tableau_Lancer_la_requête_à_partir_de_Excel_Files[[#This Row],[21_FN2]]+Tableau_Lancer_la_requête_à_partir_de_Excel_Files[[#This Row],[23_FN2]]+Tableau_Lancer_la_requête_à_partir_de_Excel_Files[[#This Row],[30_FN2]]+Tableau_Lancer_la_requête_à_partir_de_Excel_Files[[#This Row],[34_FN2]]+Tableau_Lancer_la_requête_à_partir_de_Excel_Files[[#This Row],[42_FN2]]+Tableau_Lancer_la_requête_à_partir_de_Excel_Files[[#This Row],[43_FN2]]+Tableau_Lancer_la_requête_à_partir_de_Excel_Files[[#This Row],[46_FN2]]+Tableau_Lancer_la_requête_à_partir_de_Excel_Files[[#This Row],[48_FN2]]+Tableau_Lancer_la_requête_à_partir_de_Excel_Files[[#This Row],[58_FN2]]+Tableau_Lancer_la_requête_à_partir_de_Excel_Files[[#This Row],[63_FN2]]+Tableau_Lancer_la_requête_à_partir_de_Excel_Files[[#This Row],[69_FN2]]+Tableau_Lancer_la_requête_à_partir_de_Excel_Files[[#This Row],[71_FN2]]+Tableau_Lancer_la_requête_à_partir_de_Excel_Files[[#This Row],[81_FN2]]+Tableau_Lancer_la_requête_à_partir_de_Excel_Files[[#This Row],[82_FN2]]+Tableau_Lancer_la_requête_à_partir_de_Excel_Files[[#This Row],[87_FN2]]+Tableau_Lancer_la_requête_à_partir_de_Excel_Files[[#This Row],[89_FN2]]</f>
        <v>0</v>
      </c>
      <c r="AD10" s="9"/>
      <c r="AE10" s="9"/>
      <c r="AF10" s="9"/>
      <c r="AG10" s="9"/>
      <c r="AH10" s="9"/>
      <c r="AI10" s="9"/>
      <c r="AJ10" s="9"/>
      <c r="AK10" s="9"/>
      <c r="AL10" s="9"/>
      <c r="AM10" s="9"/>
      <c r="AN10" s="9"/>
      <c r="AO10" s="9"/>
      <c r="AP10" s="9"/>
      <c r="AQ10" s="9"/>
      <c r="AR10" s="9"/>
      <c r="AS10" s="9"/>
      <c r="AT10" s="9"/>
      <c r="AU10" s="9"/>
      <c r="AV10" s="9"/>
      <c r="AW10" s="9"/>
      <c r="AX10" s="9"/>
      <c r="AY10" s="9"/>
      <c r="AZ10" s="9">
        <v>0</v>
      </c>
      <c r="BA10" s="9">
        <v>0</v>
      </c>
      <c r="BB10" s="18"/>
      <c r="BC10" s="18" t="s">
        <v>619</v>
      </c>
      <c r="BD10" s="9"/>
      <c r="BQ10" s="14"/>
      <c r="BR10" s="14"/>
      <c r="BS10" s="14"/>
      <c r="BT10" s="14"/>
      <c r="BU10" s="14"/>
      <c r="BV10" s="14"/>
      <c r="BW10" s="14"/>
      <c r="BX10" s="14"/>
      <c r="BY10" s="14"/>
      <c r="BZ10" s="14"/>
      <c r="CA10" s="14"/>
      <c r="CB10" s="14"/>
      <c r="CC10" s="14"/>
      <c r="CD10" s="14"/>
      <c r="CE10" s="14"/>
      <c r="CF10" s="14"/>
      <c r="CG10" s="14"/>
      <c r="CH10" s="14"/>
      <c r="CI10" s="14"/>
      <c r="CJ10" s="14"/>
      <c r="CK10" s="14"/>
      <c r="CL10" s="14"/>
    </row>
    <row r="11" spans="1:90" ht="45" x14ac:dyDescent="0.25">
      <c r="A11" s="12" t="s">
        <v>5</v>
      </c>
      <c r="B11" s="15" t="s">
        <v>616</v>
      </c>
      <c r="C11" s="15" t="s">
        <v>616</v>
      </c>
      <c r="D11" s="18" t="s">
        <v>284</v>
      </c>
      <c r="E11" s="11" t="s">
        <v>251</v>
      </c>
      <c r="F11" s="11" t="s">
        <v>483</v>
      </c>
      <c r="G11" s="9">
        <v>28998.7</v>
      </c>
      <c r="H11" s="9"/>
      <c r="I11" s="17" t="s">
        <v>212</v>
      </c>
      <c r="J11" s="15"/>
      <c r="K11" s="17" t="s">
        <v>212</v>
      </c>
      <c r="L11" s="15"/>
      <c r="M11" s="15"/>
      <c r="N11" s="15"/>
      <c r="O11" s="17">
        <v>42639</v>
      </c>
      <c r="P11" s="9">
        <f>Tableau_Lancer_la_requête_à_partir_de_Excel_Files[[#This Row],[Aide Massif Obtenue]]+Tableau_Lancer_la_requête_à_partir_de_Excel_Files[[#This Row],[Autre Public2]]</f>
        <v>18090.55</v>
      </c>
      <c r="Q11" s="13">
        <f>(Tableau_Lancer_la_requête_à_partir_de_Excel_Files[[#This Row],[Autre Public2]]+Tableau_Lancer_la_requête_à_partir_de_Excel_Files[[#This Row],[Aide Massif Obtenue]])/Tableau_Lancer_la_requête_à_partir_de_Excel_Files[[#This Row],[Coût total déposé]]</f>
        <v>0.62384003420843004</v>
      </c>
      <c r="R11" s="9">
        <f>Tableau_Lancer_la_requête_à_partir_de_Excel_Files[[#This Row],[Total_Etat_FN2 ]]+Tableau_Lancer_la_requête_à_partir_de_Excel_Files[[#This Row],[Total_Regions_FN2 ]]+Tableau_Lancer_la_requête_à_partir_de_Excel_Files[[#This Row],[Total_Dpts_FN2 ]]+Tableau_Lancer_la_requête_à_partir_de_Excel_Files[[#This Row],[''Prévisionnel FEDER'']]</f>
        <v>18090.55</v>
      </c>
      <c r="S11" s="16">
        <f>Tableau_Lancer_la_requête_à_partir_de_Excel_Files[[#This Row],[Aide Massif Obtenue]]/Tableau_Lancer_la_requête_à_partir_de_Excel_Files[[#This Row],[Coût total déposé]]</f>
        <v>0.62384003420843004</v>
      </c>
      <c r="T11" s="9">
        <f>Tableau_Lancer_la_requête_à_partir_de_Excel_Files[[#This Row],[Aide Publique Obtenue]]-Tableau_Lancer_la_requête_à_partir_de_Excel_Files[[#This Row],[Aide Publique demandée]]</f>
        <v>18090.55</v>
      </c>
      <c r="U11" s="9">
        <f>Tableau_Lancer_la_requête_à_partir_de_Excel_Files[[#This Row],[FNADT_FN2]]+Tableau_Lancer_la_requête_à_partir_de_Excel_Files[[#This Row],[AgricultureFN2]]</f>
        <v>10149.549999999999</v>
      </c>
      <c r="V11" s="9"/>
      <c r="W11" s="9">
        <v>10149.549999999999</v>
      </c>
      <c r="X11" s="9">
        <f>Tableau_Lancer_la_requête_à_partir_de_Excel_Files[[#This Row],[ALPC_FN2]]+Tableau_Lancer_la_requête_à_partir_de_Excel_Files[[#This Row],[AURA_FN2]]+Tableau_Lancer_la_requête_à_partir_de_Excel_Files[[#This Row],[BFC_FN2]]+Tableau_Lancer_la_requête_à_partir_de_Excel_Files[[#This Row],[LRMP_FN2]]</f>
        <v>7941</v>
      </c>
      <c r="Y11" s="9"/>
      <c r="Z11" s="9">
        <v>7941</v>
      </c>
      <c r="AA11" s="9"/>
      <c r="AB11" s="9"/>
      <c r="AC11" s="9">
        <f>Tableau_Lancer_la_requête_à_partir_de_Excel_Files[[#This Row],[03_FN2]]+Tableau_Lancer_la_requête_à_partir_de_Excel_Files[[#This Row],[07_FN2]]+Tableau_Lancer_la_requête_à_partir_de_Excel_Files[[#This Row],[11_FN2]]+Tableau_Lancer_la_requête_à_partir_de_Excel_Files[[#This Row],[12_FN2]]+Tableau_Lancer_la_requête_à_partir_de_Excel_Files[[#This Row],[15_FN2]]+Tableau_Lancer_la_requête_à_partir_de_Excel_Files[[#This Row],[19_FN2]]+Tableau_Lancer_la_requête_à_partir_de_Excel_Files[[#This Row],[21_FN2]]+Tableau_Lancer_la_requête_à_partir_de_Excel_Files[[#This Row],[23_FN2]]+Tableau_Lancer_la_requête_à_partir_de_Excel_Files[[#This Row],[30_FN2]]+Tableau_Lancer_la_requête_à_partir_de_Excel_Files[[#This Row],[34_FN2]]+Tableau_Lancer_la_requête_à_partir_de_Excel_Files[[#This Row],[42_FN2]]+Tableau_Lancer_la_requête_à_partir_de_Excel_Files[[#This Row],[43_FN2]]+Tableau_Lancer_la_requête_à_partir_de_Excel_Files[[#This Row],[46_FN2]]+Tableau_Lancer_la_requête_à_partir_de_Excel_Files[[#This Row],[48_FN2]]+Tableau_Lancer_la_requête_à_partir_de_Excel_Files[[#This Row],[58_FN2]]+Tableau_Lancer_la_requête_à_partir_de_Excel_Files[[#This Row],[63_FN2]]+Tableau_Lancer_la_requête_à_partir_de_Excel_Files[[#This Row],[69_FN2]]+Tableau_Lancer_la_requête_à_partir_de_Excel_Files[[#This Row],[71_FN2]]+Tableau_Lancer_la_requête_à_partir_de_Excel_Files[[#This Row],[81_FN2]]+Tableau_Lancer_la_requête_à_partir_de_Excel_Files[[#This Row],[82_FN2]]+Tableau_Lancer_la_requête_à_partir_de_Excel_Files[[#This Row],[87_FN2]]+Tableau_Lancer_la_requête_à_partir_de_Excel_Files[[#This Row],[89_FN2]]</f>
        <v>0</v>
      </c>
      <c r="AD11" s="9"/>
      <c r="AE11" s="9"/>
      <c r="AF11" s="9"/>
      <c r="AG11" s="9"/>
      <c r="AH11" s="9"/>
      <c r="AI11" s="9"/>
      <c r="AJ11" s="9"/>
      <c r="AK11" s="9"/>
      <c r="AL11" s="9"/>
      <c r="AM11" s="9"/>
      <c r="AN11" s="9"/>
      <c r="AO11" s="9"/>
      <c r="AP11" s="9"/>
      <c r="AQ11" s="9"/>
      <c r="AR11" s="9"/>
      <c r="AS11" s="9"/>
      <c r="AT11" s="9"/>
      <c r="AU11" s="9"/>
      <c r="AV11" s="9"/>
      <c r="AW11" s="9"/>
      <c r="AX11" s="9"/>
      <c r="AY11" s="9"/>
      <c r="AZ11" s="9">
        <v>0</v>
      </c>
      <c r="BA11" s="9">
        <v>0</v>
      </c>
      <c r="BB11" s="18"/>
      <c r="BC11" s="18" t="s">
        <v>619</v>
      </c>
      <c r="BD11" s="9"/>
      <c r="BQ11" s="14"/>
      <c r="BR11" s="14"/>
      <c r="BS11" s="14"/>
      <c r="BT11" s="14"/>
      <c r="BU11" s="14"/>
      <c r="BV11" s="14"/>
      <c r="BW11" s="14"/>
      <c r="BX11" s="14"/>
      <c r="BY11" s="14"/>
      <c r="BZ11" s="14"/>
      <c r="CA11" s="14"/>
      <c r="CB11" s="14"/>
      <c r="CC11" s="14"/>
      <c r="CD11" s="14"/>
      <c r="CE11" s="14"/>
      <c r="CF11" s="14"/>
      <c r="CG11" s="14"/>
      <c r="CH11" s="14"/>
      <c r="CI11" s="14"/>
      <c r="CJ11" s="14"/>
      <c r="CK11" s="14"/>
      <c r="CL11" s="14"/>
    </row>
    <row r="12" spans="1:90" ht="45" x14ac:dyDescent="0.25">
      <c r="A12" s="12" t="s">
        <v>5</v>
      </c>
      <c r="B12" s="15" t="s">
        <v>494</v>
      </c>
      <c r="C12" s="15" t="s">
        <v>494</v>
      </c>
      <c r="D12" s="18" t="s">
        <v>284</v>
      </c>
      <c r="E12" s="11" t="s">
        <v>328</v>
      </c>
      <c r="F12" s="11" t="s">
        <v>483</v>
      </c>
      <c r="G12" s="9">
        <v>16819.61</v>
      </c>
      <c r="H12" s="9">
        <v>11773.73</v>
      </c>
      <c r="I12" s="17" t="s">
        <v>210</v>
      </c>
      <c r="J12" s="15"/>
      <c r="K12" s="17" t="s">
        <v>212</v>
      </c>
      <c r="L12" s="15" t="s">
        <v>205</v>
      </c>
      <c r="M12" s="15" t="s">
        <v>488</v>
      </c>
      <c r="N12" s="15"/>
      <c r="O12" s="17">
        <v>42639</v>
      </c>
      <c r="P12" s="9">
        <f>Tableau_Lancer_la_requête_à_partir_de_Excel_Files[[#This Row],[Aide Massif Obtenue]]+Tableau_Lancer_la_requête_à_partir_de_Excel_Files[[#This Row],[Autre Public2]]</f>
        <v>5886.86</v>
      </c>
      <c r="Q12" s="13">
        <f>(Tableau_Lancer_la_requête_à_partir_de_Excel_Files[[#This Row],[Autre Public2]]+Tableau_Lancer_la_requête_à_partir_de_Excel_Files[[#This Row],[Aide Massif Obtenue]])/Tableau_Lancer_la_requête_à_partir_de_Excel_Files[[#This Row],[Coût total déposé]]</f>
        <v>0.34999979190956265</v>
      </c>
      <c r="R12" s="9">
        <f>Tableau_Lancer_la_requête_à_partir_de_Excel_Files[[#This Row],[Total_Etat_FN2 ]]+Tableau_Lancer_la_requête_à_partir_de_Excel_Files[[#This Row],[Total_Regions_FN2 ]]+Tableau_Lancer_la_requête_à_partir_de_Excel_Files[[#This Row],[Total_Dpts_FN2 ]]+Tableau_Lancer_la_requête_à_partir_de_Excel_Files[[#This Row],[''Prévisionnel FEDER'']]</f>
        <v>5886.86</v>
      </c>
      <c r="S12" s="16">
        <f>Tableau_Lancer_la_requête_à_partir_de_Excel_Files[[#This Row],[Aide Massif Obtenue]]/Tableau_Lancer_la_requête_à_partir_de_Excel_Files[[#This Row],[Coût total déposé]]</f>
        <v>0.34999979190956265</v>
      </c>
      <c r="T12" s="9">
        <f>Tableau_Lancer_la_requête_à_partir_de_Excel_Files[[#This Row],[Aide Publique Obtenue]]-Tableau_Lancer_la_requête_à_partir_de_Excel_Files[[#This Row],[Aide Publique demandée]]</f>
        <v>-5886.87</v>
      </c>
      <c r="U12" s="9">
        <f>Tableau_Lancer_la_requête_à_partir_de_Excel_Files[[#This Row],[FNADT_FN2]]+Tableau_Lancer_la_requête_à_partir_de_Excel_Files[[#This Row],[AgricultureFN2]]</f>
        <v>5886.86</v>
      </c>
      <c r="V12" s="9"/>
      <c r="W12" s="9">
        <v>5886.86</v>
      </c>
      <c r="X12" s="9">
        <f>Tableau_Lancer_la_requête_à_partir_de_Excel_Files[[#This Row],[ALPC_FN2]]+Tableau_Lancer_la_requête_à_partir_de_Excel_Files[[#This Row],[AURA_FN2]]+Tableau_Lancer_la_requête_à_partir_de_Excel_Files[[#This Row],[BFC_FN2]]+Tableau_Lancer_la_requête_à_partir_de_Excel_Files[[#This Row],[LRMP_FN2]]</f>
        <v>0</v>
      </c>
      <c r="Y12" s="9"/>
      <c r="Z12" s="9"/>
      <c r="AA12" s="9"/>
      <c r="AB12" s="9">
        <v>0</v>
      </c>
      <c r="AC12" s="9">
        <f>Tableau_Lancer_la_requête_à_partir_de_Excel_Files[[#This Row],[03_FN2]]+Tableau_Lancer_la_requête_à_partir_de_Excel_Files[[#This Row],[07_FN2]]+Tableau_Lancer_la_requête_à_partir_de_Excel_Files[[#This Row],[11_FN2]]+Tableau_Lancer_la_requête_à_partir_de_Excel_Files[[#This Row],[12_FN2]]+Tableau_Lancer_la_requête_à_partir_de_Excel_Files[[#This Row],[15_FN2]]+Tableau_Lancer_la_requête_à_partir_de_Excel_Files[[#This Row],[19_FN2]]+Tableau_Lancer_la_requête_à_partir_de_Excel_Files[[#This Row],[21_FN2]]+Tableau_Lancer_la_requête_à_partir_de_Excel_Files[[#This Row],[23_FN2]]+Tableau_Lancer_la_requête_à_partir_de_Excel_Files[[#This Row],[30_FN2]]+Tableau_Lancer_la_requête_à_partir_de_Excel_Files[[#This Row],[34_FN2]]+Tableau_Lancer_la_requête_à_partir_de_Excel_Files[[#This Row],[42_FN2]]+Tableau_Lancer_la_requête_à_partir_de_Excel_Files[[#This Row],[43_FN2]]+Tableau_Lancer_la_requête_à_partir_de_Excel_Files[[#This Row],[46_FN2]]+Tableau_Lancer_la_requête_à_partir_de_Excel_Files[[#This Row],[48_FN2]]+Tableau_Lancer_la_requête_à_partir_de_Excel_Files[[#This Row],[58_FN2]]+Tableau_Lancer_la_requête_à_partir_de_Excel_Files[[#This Row],[63_FN2]]+Tableau_Lancer_la_requête_à_partir_de_Excel_Files[[#This Row],[69_FN2]]+Tableau_Lancer_la_requête_à_partir_de_Excel_Files[[#This Row],[71_FN2]]+Tableau_Lancer_la_requête_à_partir_de_Excel_Files[[#This Row],[81_FN2]]+Tableau_Lancer_la_requête_à_partir_de_Excel_Files[[#This Row],[82_FN2]]+Tableau_Lancer_la_requête_à_partir_de_Excel_Files[[#This Row],[87_FN2]]+Tableau_Lancer_la_requête_à_partir_de_Excel_Files[[#This Row],[89_FN2]]</f>
        <v>0</v>
      </c>
      <c r="AD12" s="9"/>
      <c r="AE12" s="9"/>
      <c r="AF12" s="9"/>
      <c r="AG12" s="9"/>
      <c r="AH12" s="9"/>
      <c r="AI12" s="9"/>
      <c r="AJ12" s="9"/>
      <c r="AK12" s="9"/>
      <c r="AL12" s="9"/>
      <c r="AM12" s="9"/>
      <c r="AN12" s="9"/>
      <c r="AO12" s="9"/>
      <c r="AP12" s="9"/>
      <c r="AQ12" s="9"/>
      <c r="AR12" s="9"/>
      <c r="AS12" s="9"/>
      <c r="AT12" s="9"/>
      <c r="AU12" s="9"/>
      <c r="AV12" s="9"/>
      <c r="AW12" s="9"/>
      <c r="AX12" s="9"/>
      <c r="AY12" s="9"/>
      <c r="AZ12" s="9">
        <v>0</v>
      </c>
      <c r="BA12" s="9">
        <v>0</v>
      </c>
      <c r="BB12" s="18"/>
      <c r="BC12" s="18" t="s">
        <v>619</v>
      </c>
      <c r="BD12" s="9"/>
      <c r="BQ12" s="14"/>
      <c r="BR12" s="14"/>
      <c r="BS12" s="14"/>
      <c r="BT12" s="14"/>
      <c r="BU12" s="14"/>
      <c r="BV12" s="14"/>
      <c r="BW12" s="14"/>
      <c r="BX12" s="14"/>
      <c r="BY12" s="14"/>
      <c r="BZ12" s="14"/>
      <c r="CA12" s="14"/>
      <c r="CB12" s="14"/>
      <c r="CC12" s="14"/>
      <c r="CD12" s="14"/>
      <c r="CE12" s="14"/>
      <c r="CF12" s="14"/>
      <c r="CG12" s="14"/>
      <c r="CH12" s="14"/>
      <c r="CI12" s="14"/>
      <c r="CJ12" s="14"/>
      <c r="CK12" s="14"/>
      <c r="CL12" s="14"/>
    </row>
    <row r="13" spans="1:90" ht="45" x14ac:dyDescent="0.25">
      <c r="A13" s="12" t="s">
        <v>5</v>
      </c>
      <c r="B13" s="15" t="s">
        <v>617</v>
      </c>
      <c r="C13" s="15" t="s">
        <v>617</v>
      </c>
      <c r="D13" s="18" t="s">
        <v>284</v>
      </c>
      <c r="E13" s="11" t="s">
        <v>618</v>
      </c>
      <c r="F13" s="11" t="s">
        <v>483</v>
      </c>
      <c r="G13" s="9"/>
      <c r="H13" s="9"/>
      <c r="I13" s="17" t="s">
        <v>373</v>
      </c>
      <c r="J13" s="15"/>
      <c r="K13" s="17" t="s">
        <v>373</v>
      </c>
      <c r="L13" s="15"/>
      <c r="M13" s="15"/>
      <c r="N13" s="15"/>
      <c r="O13" s="17">
        <v>42639</v>
      </c>
      <c r="P13" s="9">
        <f>Tableau_Lancer_la_requête_à_partir_de_Excel_Files[[#This Row],[Aide Massif Obtenue]]+Tableau_Lancer_la_requête_à_partir_de_Excel_Files[[#This Row],[Autre Public2]]</f>
        <v>10212.51</v>
      </c>
      <c r="Q13" s="13" t="e">
        <f>(Tableau_Lancer_la_requête_à_partir_de_Excel_Files[[#This Row],[Autre Public2]]+Tableau_Lancer_la_requête_à_partir_de_Excel_Files[[#This Row],[Aide Massif Obtenue]])/Tableau_Lancer_la_requête_à_partir_de_Excel_Files[[#This Row],[Coût total déposé]]</f>
        <v>#DIV/0!</v>
      </c>
      <c r="R13" s="9">
        <f>Tableau_Lancer_la_requête_à_partir_de_Excel_Files[[#This Row],[Total_Etat_FN2 ]]+Tableau_Lancer_la_requête_à_partir_de_Excel_Files[[#This Row],[Total_Regions_FN2 ]]+Tableau_Lancer_la_requête_à_partir_de_Excel_Files[[#This Row],[Total_Dpts_FN2 ]]+Tableau_Lancer_la_requête_à_partir_de_Excel_Files[[#This Row],[''Prévisionnel FEDER'']]</f>
        <v>10212.51</v>
      </c>
      <c r="S13" s="16" t="e">
        <f>Tableau_Lancer_la_requête_à_partir_de_Excel_Files[[#This Row],[Aide Massif Obtenue]]/Tableau_Lancer_la_requête_à_partir_de_Excel_Files[[#This Row],[Coût total déposé]]</f>
        <v>#DIV/0!</v>
      </c>
      <c r="T13" s="9">
        <f>Tableau_Lancer_la_requête_à_partir_de_Excel_Files[[#This Row],[Aide Publique Obtenue]]-Tableau_Lancer_la_requête_à_partir_de_Excel_Files[[#This Row],[Aide Publique demandée]]</f>
        <v>10212.51</v>
      </c>
      <c r="U13" s="9">
        <f>Tableau_Lancer_la_requête_à_partir_de_Excel_Files[[#This Row],[FNADT_FN2]]+Tableau_Lancer_la_requête_à_partir_de_Excel_Files[[#This Row],[AgricultureFN2]]</f>
        <v>10212.51</v>
      </c>
      <c r="V13" s="9"/>
      <c r="W13" s="9">
        <v>10212.51</v>
      </c>
      <c r="X13" s="9">
        <f>Tableau_Lancer_la_requête_à_partir_de_Excel_Files[[#This Row],[ALPC_FN2]]+Tableau_Lancer_la_requête_à_partir_de_Excel_Files[[#This Row],[AURA_FN2]]+Tableau_Lancer_la_requête_à_partir_de_Excel_Files[[#This Row],[BFC_FN2]]+Tableau_Lancer_la_requête_à_partir_de_Excel_Files[[#This Row],[LRMP_FN2]]</f>
        <v>0</v>
      </c>
      <c r="Y13" s="9"/>
      <c r="Z13" s="9"/>
      <c r="AA13" s="9"/>
      <c r="AB13" s="9">
        <v>0</v>
      </c>
      <c r="AC13" s="9">
        <f>Tableau_Lancer_la_requête_à_partir_de_Excel_Files[[#This Row],[03_FN2]]+Tableau_Lancer_la_requête_à_partir_de_Excel_Files[[#This Row],[07_FN2]]+Tableau_Lancer_la_requête_à_partir_de_Excel_Files[[#This Row],[11_FN2]]+Tableau_Lancer_la_requête_à_partir_de_Excel_Files[[#This Row],[12_FN2]]+Tableau_Lancer_la_requête_à_partir_de_Excel_Files[[#This Row],[15_FN2]]+Tableau_Lancer_la_requête_à_partir_de_Excel_Files[[#This Row],[19_FN2]]+Tableau_Lancer_la_requête_à_partir_de_Excel_Files[[#This Row],[21_FN2]]+Tableau_Lancer_la_requête_à_partir_de_Excel_Files[[#This Row],[23_FN2]]+Tableau_Lancer_la_requête_à_partir_de_Excel_Files[[#This Row],[30_FN2]]+Tableau_Lancer_la_requête_à_partir_de_Excel_Files[[#This Row],[34_FN2]]+Tableau_Lancer_la_requête_à_partir_de_Excel_Files[[#This Row],[42_FN2]]+Tableau_Lancer_la_requête_à_partir_de_Excel_Files[[#This Row],[43_FN2]]+Tableau_Lancer_la_requête_à_partir_de_Excel_Files[[#This Row],[46_FN2]]+Tableau_Lancer_la_requête_à_partir_de_Excel_Files[[#This Row],[48_FN2]]+Tableau_Lancer_la_requête_à_partir_de_Excel_Files[[#This Row],[58_FN2]]+Tableau_Lancer_la_requête_à_partir_de_Excel_Files[[#This Row],[63_FN2]]+Tableau_Lancer_la_requête_à_partir_de_Excel_Files[[#This Row],[69_FN2]]+Tableau_Lancer_la_requête_à_partir_de_Excel_Files[[#This Row],[71_FN2]]+Tableau_Lancer_la_requête_à_partir_de_Excel_Files[[#This Row],[81_FN2]]+Tableau_Lancer_la_requête_à_partir_de_Excel_Files[[#This Row],[82_FN2]]+Tableau_Lancer_la_requête_à_partir_de_Excel_Files[[#This Row],[87_FN2]]+Tableau_Lancer_la_requête_à_partir_de_Excel_Files[[#This Row],[89_FN2]]</f>
        <v>0</v>
      </c>
      <c r="AD13" s="9"/>
      <c r="AE13" s="9"/>
      <c r="AF13" s="9"/>
      <c r="AG13" s="9"/>
      <c r="AH13" s="9"/>
      <c r="AI13" s="9"/>
      <c r="AJ13" s="9"/>
      <c r="AK13" s="9"/>
      <c r="AL13" s="9"/>
      <c r="AM13" s="9"/>
      <c r="AN13" s="9"/>
      <c r="AO13" s="9"/>
      <c r="AP13" s="9"/>
      <c r="AQ13" s="9"/>
      <c r="AR13" s="9"/>
      <c r="AS13" s="9"/>
      <c r="AT13" s="9"/>
      <c r="AU13" s="9"/>
      <c r="AV13" s="9"/>
      <c r="AW13" s="9"/>
      <c r="AX13" s="9"/>
      <c r="AY13" s="9"/>
      <c r="AZ13" s="9">
        <v>0</v>
      </c>
      <c r="BA13" s="9">
        <v>0</v>
      </c>
      <c r="BB13" s="18"/>
      <c r="BC13" s="18" t="s">
        <v>619</v>
      </c>
      <c r="BD13" s="9"/>
      <c r="BQ13" s="14"/>
      <c r="BR13" s="14"/>
      <c r="BS13" s="14"/>
      <c r="BT13" s="14"/>
      <c r="BU13" s="14"/>
      <c r="BV13" s="14"/>
      <c r="BW13" s="14"/>
      <c r="BX13" s="14"/>
      <c r="BY13" s="14"/>
      <c r="BZ13" s="14"/>
      <c r="CA13" s="14"/>
      <c r="CB13" s="14"/>
      <c r="CC13" s="14"/>
      <c r="CD13" s="14"/>
      <c r="CE13" s="14"/>
      <c r="CF13" s="14"/>
      <c r="CG13" s="14"/>
      <c r="CH13" s="14"/>
      <c r="CI13" s="14"/>
      <c r="CJ13" s="14"/>
      <c r="CK13" s="14"/>
      <c r="CL13" s="14"/>
    </row>
    <row r="14" spans="1:90" ht="45" x14ac:dyDescent="0.25">
      <c r="A14" s="12" t="s">
        <v>5</v>
      </c>
      <c r="B14" s="15" t="s">
        <v>495</v>
      </c>
      <c r="C14" s="15" t="s">
        <v>495</v>
      </c>
      <c r="D14" s="18" t="s">
        <v>284</v>
      </c>
      <c r="E14" s="11" t="s">
        <v>496</v>
      </c>
      <c r="F14" s="11" t="s">
        <v>483</v>
      </c>
      <c r="G14" s="9">
        <v>26776.71</v>
      </c>
      <c r="H14" s="9">
        <v>18743.7</v>
      </c>
      <c r="I14" s="17" t="s">
        <v>210</v>
      </c>
      <c r="J14" s="15"/>
      <c r="K14" s="17" t="s">
        <v>212</v>
      </c>
      <c r="L14" s="15" t="s">
        <v>205</v>
      </c>
      <c r="M14" s="15" t="s">
        <v>488</v>
      </c>
      <c r="N14" s="15"/>
      <c r="O14" s="17">
        <v>42639</v>
      </c>
      <c r="P14" s="9">
        <f>Tableau_Lancer_la_requête_à_partir_de_Excel_Files[[#This Row],[Aide Massif Obtenue]]+Tableau_Lancer_la_requête_à_partir_de_Excel_Files[[#This Row],[Autre Public2]]</f>
        <v>9371.85</v>
      </c>
      <c r="Q14" s="13">
        <f>(Tableau_Lancer_la_requête_à_partir_de_Excel_Files[[#This Row],[Autre Public2]]+Tableau_Lancer_la_requête_à_partir_de_Excel_Files[[#This Row],[Aide Massif Obtenue]])/Tableau_Lancer_la_requête_à_partir_de_Excel_Files[[#This Row],[Coût total déposé]]</f>
        <v>0.35000005601883133</v>
      </c>
      <c r="R14" s="9">
        <f>Tableau_Lancer_la_requête_à_partir_de_Excel_Files[[#This Row],[Total_Etat_FN2 ]]+Tableau_Lancer_la_requête_à_partir_de_Excel_Files[[#This Row],[Total_Regions_FN2 ]]+Tableau_Lancer_la_requête_à_partir_de_Excel_Files[[#This Row],[Total_Dpts_FN2 ]]+Tableau_Lancer_la_requête_à_partir_de_Excel_Files[[#This Row],[''Prévisionnel FEDER'']]</f>
        <v>9371.85</v>
      </c>
      <c r="S14" s="16">
        <f>Tableau_Lancer_la_requête_à_partir_de_Excel_Files[[#This Row],[Aide Massif Obtenue]]/Tableau_Lancer_la_requête_à_partir_de_Excel_Files[[#This Row],[Coût total déposé]]</f>
        <v>0.35000005601883133</v>
      </c>
      <c r="T14" s="9">
        <f>Tableau_Lancer_la_requête_à_partir_de_Excel_Files[[#This Row],[Aide Publique Obtenue]]-Tableau_Lancer_la_requête_à_partir_de_Excel_Files[[#This Row],[Aide Publique demandée]]</f>
        <v>-9371.85</v>
      </c>
      <c r="U14" s="9">
        <f>Tableau_Lancer_la_requête_à_partir_de_Excel_Files[[#This Row],[FNADT_FN2]]+Tableau_Lancer_la_requête_à_partir_de_Excel_Files[[#This Row],[AgricultureFN2]]</f>
        <v>9371.85</v>
      </c>
      <c r="V14" s="9"/>
      <c r="W14" s="9">
        <v>9371.85</v>
      </c>
      <c r="X14" s="9">
        <f>Tableau_Lancer_la_requête_à_partir_de_Excel_Files[[#This Row],[ALPC_FN2]]+Tableau_Lancer_la_requête_à_partir_de_Excel_Files[[#This Row],[AURA_FN2]]+Tableau_Lancer_la_requête_à_partir_de_Excel_Files[[#This Row],[BFC_FN2]]+Tableau_Lancer_la_requête_à_partir_de_Excel_Files[[#This Row],[LRMP_FN2]]</f>
        <v>0</v>
      </c>
      <c r="Y14" s="9"/>
      <c r="Z14" s="9"/>
      <c r="AA14" s="9"/>
      <c r="AB14" s="9">
        <v>0</v>
      </c>
      <c r="AC14" s="9">
        <f>Tableau_Lancer_la_requête_à_partir_de_Excel_Files[[#This Row],[03_FN2]]+Tableau_Lancer_la_requête_à_partir_de_Excel_Files[[#This Row],[07_FN2]]+Tableau_Lancer_la_requête_à_partir_de_Excel_Files[[#This Row],[11_FN2]]+Tableau_Lancer_la_requête_à_partir_de_Excel_Files[[#This Row],[12_FN2]]+Tableau_Lancer_la_requête_à_partir_de_Excel_Files[[#This Row],[15_FN2]]+Tableau_Lancer_la_requête_à_partir_de_Excel_Files[[#This Row],[19_FN2]]+Tableau_Lancer_la_requête_à_partir_de_Excel_Files[[#This Row],[21_FN2]]+Tableau_Lancer_la_requête_à_partir_de_Excel_Files[[#This Row],[23_FN2]]+Tableau_Lancer_la_requête_à_partir_de_Excel_Files[[#This Row],[30_FN2]]+Tableau_Lancer_la_requête_à_partir_de_Excel_Files[[#This Row],[34_FN2]]+Tableau_Lancer_la_requête_à_partir_de_Excel_Files[[#This Row],[42_FN2]]+Tableau_Lancer_la_requête_à_partir_de_Excel_Files[[#This Row],[43_FN2]]+Tableau_Lancer_la_requête_à_partir_de_Excel_Files[[#This Row],[46_FN2]]+Tableau_Lancer_la_requête_à_partir_de_Excel_Files[[#This Row],[48_FN2]]+Tableau_Lancer_la_requête_à_partir_de_Excel_Files[[#This Row],[58_FN2]]+Tableau_Lancer_la_requête_à_partir_de_Excel_Files[[#This Row],[63_FN2]]+Tableau_Lancer_la_requête_à_partir_de_Excel_Files[[#This Row],[69_FN2]]+Tableau_Lancer_la_requête_à_partir_de_Excel_Files[[#This Row],[71_FN2]]+Tableau_Lancer_la_requête_à_partir_de_Excel_Files[[#This Row],[81_FN2]]+Tableau_Lancer_la_requête_à_partir_de_Excel_Files[[#This Row],[82_FN2]]+Tableau_Lancer_la_requête_à_partir_de_Excel_Files[[#This Row],[87_FN2]]+Tableau_Lancer_la_requête_à_partir_de_Excel_Files[[#This Row],[89_FN2]]</f>
        <v>0</v>
      </c>
      <c r="AD14" s="9"/>
      <c r="AE14" s="9"/>
      <c r="AF14" s="9"/>
      <c r="AG14" s="9"/>
      <c r="AH14" s="9"/>
      <c r="AI14" s="9"/>
      <c r="AJ14" s="9"/>
      <c r="AK14" s="9"/>
      <c r="AL14" s="9"/>
      <c r="AM14" s="9"/>
      <c r="AN14" s="9"/>
      <c r="AO14" s="9"/>
      <c r="AP14" s="9"/>
      <c r="AQ14" s="9"/>
      <c r="AR14" s="9"/>
      <c r="AS14" s="9"/>
      <c r="AT14" s="9"/>
      <c r="AU14" s="9"/>
      <c r="AV14" s="9"/>
      <c r="AW14" s="9"/>
      <c r="AX14" s="9"/>
      <c r="AY14" s="9"/>
      <c r="AZ14" s="9">
        <v>0</v>
      </c>
      <c r="BA14" s="9">
        <v>0</v>
      </c>
      <c r="BB14" s="18"/>
      <c r="BC14" s="18" t="s">
        <v>619</v>
      </c>
      <c r="BD14" s="9"/>
      <c r="BQ14" s="14"/>
      <c r="BR14" s="14"/>
      <c r="BS14" s="14"/>
      <c r="BT14" s="14"/>
      <c r="BU14" s="14"/>
      <c r="BV14" s="14"/>
      <c r="BW14" s="14"/>
      <c r="BX14" s="14"/>
      <c r="BY14" s="14"/>
      <c r="BZ14" s="14"/>
      <c r="CA14" s="14"/>
      <c r="CB14" s="14"/>
      <c r="CC14" s="14"/>
      <c r="CD14" s="14"/>
      <c r="CE14" s="14"/>
      <c r="CF14" s="14"/>
      <c r="CG14" s="14"/>
      <c r="CH14" s="14"/>
      <c r="CI14" s="14"/>
      <c r="CJ14" s="14"/>
      <c r="CK14" s="14"/>
      <c r="CL14" s="14"/>
    </row>
    <row r="15" spans="1:90" ht="45" x14ac:dyDescent="0.25">
      <c r="A15" s="12" t="s">
        <v>5</v>
      </c>
      <c r="B15" s="15" t="s">
        <v>497</v>
      </c>
      <c r="C15" s="15" t="s">
        <v>497</v>
      </c>
      <c r="D15" s="18" t="s">
        <v>284</v>
      </c>
      <c r="E15" s="11" t="s">
        <v>498</v>
      </c>
      <c r="F15" s="11" t="s">
        <v>483</v>
      </c>
      <c r="G15" s="9">
        <v>8935.0499999999993</v>
      </c>
      <c r="H15" s="9">
        <v>6254.53</v>
      </c>
      <c r="I15" s="17" t="s">
        <v>210</v>
      </c>
      <c r="J15" s="15"/>
      <c r="K15" s="17" t="s">
        <v>212</v>
      </c>
      <c r="L15" s="15" t="s">
        <v>205</v>
      </c>
      <c r="M15" s="15" t="s">
        <v>488</v>
      </c>
      <c r="N15" s="15"/>
      <c r="O15" s="17">
        <v>42639</v>
      </c>
      <c r="P15" s="9">
        <f>Tableau_Lancer_la_requête_à_partir_de_Excel_Files[[#This Row],[Aide Massif Obtenue]]+Tableau_Lancer_la_requête_à_partir_de_Excel_Files[[#This Row],[Autre Public2]]</f>
        <v>3127.27</v>
      </c>
      <c r="Q15" s="13">
        <f>(Tableau_Lancer_la_requête_à_partir_de_Excel_Files[[#This Row],[Autre Public2]]+Tableau_Lancer_la_requête_à_partir_de_Excel_Files[[#This Row],[Aide Massif Obtenue]])/Tableau_Lancer_la_requête_à_partir_de_Excel_Files[[#This Row],[Coût total déposé]]</f>
        <v>0.35000027979697934</v>
      </c>
      <c r="R15" s="9">
        <f>Tableau_Lancer_la_requête_à_partir_de_Excel_Files[[#This Row],[Total_Etat_FN2 ]]+Tableau_Lancer_la_requête_à_partir_de_Excel_Files[[#This Row],[Total_Regions_FN2 ]]+Tableau_Lancer_la_requête_à_partir_de_Excel_Files[[#This Row],[Total_Dpts_FN2 ]]+Tableau_Lancer_la_requête_à_partir_de_Excel_Files[[#This Row],[''Prévisionnel FEDER'']]</f>
        <v>3127.27</v>
      </c>
      <c r="S15" s="16">
        <f>Tableau_Lancer_la_requête_à_partir_de_Excel_Files[[#This Row],[Aide Massif Obtenue]]/Tableau_Lancer_la_requête_à_partir_de_Excel_Files[[#This Row],[Coût total déposé]]</f>
        <v>0.35000027979697934</v>
      </c>
      <c r="T15" s="9">
        <f>Tableau_Lancer_la_requête_à_partir_de_Excel_Files[[#This Row],[Aide Publique Obtenue]]-Tableau_Lancer_la_requête_à_partir_de_Excel_Files[[#This Row],[Aide Publique demandée]]</f>
        <v>-3127.2599999999998</v>
      </c>
      <c r="U15" s="9">
        <f>Tableau_Lancer_la_requête_à_partir_de_Excel_Files[[#This Row],[FNADT_FN2]]+Tableau_Lancer_la_requête_à_partir_de_Excel_Files[[#This Row],[AgricultureFN2]]</f>
        <v>3127.27</v>
      </c>
      <c r="V15" s="9"/>
      <c r="W15" s="9">
        <v>3127.27</v>
      </c>
      <c r="X15" s="9">
        <f>Tableau_Lancer_la_requête_à_partir_de_Excel_Files[[#This Row],[ALPC_FN2]]+Tableau_Lancer_la_requête_à_partir_de_Excel_Files[[#This Row],[AURA_FN2]]+Tableau_Lancer_la_requête_à_partir_de_Excel_Files[[#This Row],[BFC_FN2]]+Tableau_Lancer_la_requête_à_partir_de_Excel_Files[[#This Row],[LRMP_FN2]]</f>
        <v>0</v>
      </c>
      <c r="Y15" s="9"/>
      <c r="Z15" s="9"/>
      <c r="AA15" s="9"/>
      <c r="AB15" s="9"/>
      <c r="AC15" s="9">
        <f>Tableau_Lancer_la_requête_à_partir_de_Excel_Files[[#This Row],[03_FN2]]+Tableau_Lancer_la_requête_à_partir_de_Excel_Files[[#This Row],[07_FN2]]+Tableau_Lancer_la_requête_à_partir_de_Excel_Files[[#This Row],[11_FN2]]+Tableau_Lancer_la_requête_à_partir_de_Excel_Files[[#This Row],[12_FN2]]+Tableau_Lancer_la_requête_à_partir_de_Excel_Files[[#This Row],[15_FN2]]+Tableau_Lancer_la_requête_à_partir_de_Excel_Files[[#This Row],[19_FN2]]+Tableau_Lancer_la_requête_à_partir_de_Excel_Files[[#This Row],[21_FN2]]+Tableau_Lancer_la_requête_à_partir_de_Excel_Files[[#This Row],[23_FN2]]+Tableau_Lancer_la_requête_à_partir_de_Excel_Files[[#This Row],[30_FN2]]+Tableau_Lancer_la_requête_à_partir_de_Excel_Files[[#This Row],[34_FN2]]+Tableau_Lancer_la_requête_à_partir_de_Excel_Files[[#This Row],[42_FN2]]+Tableau_Lancer_la_requête_à_partir_de_Excel_Files[[#This Row],[43_FN2]]+Tableau_Lancer_la_requête_à_partir_de_Excel_Files[[#This Row],[46_FN2]]+Tableau_Lancer_la_requête_à_partir_de_Excel_Files[[#This Row],[48_FN2]]+Tableau_Lancer_la_requête_à_partir_de_Excel_Files[[#This Row],[58_FN2]]+Tableau_Lancer_la_requête_à_partir_de_Excel_Files[[#This Row],[63_FN2]]+Tableau_Lancer_la_requête_à_partir_de_Excel_Files[[#This Row],[69_FN2]]+Tableau_Lancer_la_requête_à_partir_de_Excel_Files[[#This Row],[71_FN2]]+Tableau_Lancer_la_requête_à_partir_de_Excel_Files[[#This Row],[81_FN2]]+Tableau_Lancer_la_requête_à_partir_de_Excel_Files[[#This Row],[82_FN2]]+Tableau_Lancer_la_requête_à_partir_de_Excel_Files[[#This Row],[87_FN2]]+Tableau_Lancer_la_requête_à_partir_de_Excel_Files[[#This Row],[89_FN2]]</f>
        <v>0</v>
      </c>
      <c r="AD15" s="9"/>
      <c r="AE15" s="9"/>
      <c r="AF15" s="9"/>
      <c r="AG15" s="9"/>
      <c r="AH15" s="9"/>
      <c r="AI15" s="9"/>
      <c r="AJ15" s="9"/>
      <c r="AK15" s="9"/>
      <c r="AL15" s="9"/>
      <c r="AM15" s="9"/>
      <c r="AN15" s="9"/>
      <c r="AO15" s="9"/>
      <c r="AP15" s="9"/>
      <c r="AQ15" s="9"/>
      <c r="AR15" s="9"/>
      <c r="AS15" s="9"/>
      <c r="AT15" s="9"/>
      <c r="AU15" s="9"/>
      <c r="AV15" s="9"/>
      <c r="AW15" s="9"/>
      <c r="AX15" s="9"/>
      <c r="AY15" s="9"/>
      <c r="AZ15" s="9">
        <v>0</v>
      </c>
      <c r="BA15" s="9">
        <v>0</v>
      </c>
      <c r="BB15" s="18"/>
      <c r="BC15" s="18" t="s">
        <v>619</v>
      </c>
      <c r="BD15" s="9"/>
      <c r="BQ15" s="14"/>
      <c r="BR15" s="14"/>
      <c r="BS15" s="14"/>
      <c r="BT15" s="14"/>
      <c r="BU15" s="14"/>
      <c r="BV15" s="14"/>
      <c r="BW15" s="14"/>
      <c r="BX15" s="14"/>
      <c r="BY15" s="14"/>
      <c r="BZ15" s="14"/>
      <c r="CA15" s="14"/>
      <c r="CB15" s="14"/>
      <c r="CC15" s="14"/>
      <c r="CD15" s="14"/>
      <c r="CE15" s="14"/>
      <c r="CF15" s="14"/>
      <c r="CG15" s="14"/>
      <c r="CH15" s="14"/>
      <c r="CI15" s="14"/>
      <c r="CJ15" s="14"/>
      <c r="CK15" s="14"/>
      <c r="CL15" s="14"/>
    </row>
    <row r="16" spans="1:90" ht="30" x14ac:dyDescent="0.25">
      <c r="A16" s="12" t="s">
        <v>5</v>
      </c>
      <c r="B16" s="15" t="s">
        <v>682</v>
      </c>
      <c r="C16" s="15" t="s">
        <v>682</v>
      </c>
      <c r="D16" s="18" t="s">
        <v>632</v>
      </c>
      <c r="E16" s="11" t="s">
        <v>683</v>
      </c>
      <c r="F16" s="11" t="s">
        <v>684</v>
      </c>
      <c r="G16" s="9">
        <v>604541.9</v>
      </c>
      <c r="H16" s="9">
        <v>423197.25</v>
      </c>
      <c r="I16" s="17" t="s">
        <v>210</v>
      </c>
      <c r="J16" s="15"/>
      <c r="K16" s="17" t="s">
        <v>212</v>
      </c>
      <c r="L16" s="15" t="s">
        <v>205</v>
      </c>
      <c r="M16" s="15" t="s">
        <v>395</v>
      </c>
      <c r="N16" s="15" t="s">
        <v>395</v>
      </c>
      <c r="O16" s="17"/>
      <c r="P16" s="9">
        <f>Tableau_Lancer_la_requête_à_partir_de_Excel_Files[[#This Row],[Aide Massif Obtenue]]+Tableau_Lancer_la_requête_à_partir_de_Excel_Files[[#This Row],[Autre Public2]]</f>
        <v>347721</v>
      </c>
      <c r="Q16" s="13">
        <f>(Tableau_Lancer_la_requête_à_partir_de_Excel_Files[[#This Row],[Autre Public2]]+Tableau_Lancer_la_requête_à_partir_de_Excel_Files[[#This Row],[Aide Massif Obtenue]])/Tableau_Lancer_la_requête_à_partir_de_Excel_Files[[#This Row],[Coût total déposé]]</f>
        <v>0.57518097587611372</v>
      </c>
      <c r="R16" s="9">
        <f>Tableau_Lancer_la_requête_à_partir_de_Excel_Files[[#This Row],[Total_Etat_FN2 ]]+Tableau_Lancer_la_requête_à_partir_de_Excel_Files[[#This Row],[Total_Regions_FN2 ]]+Tableau_Lancer_la_requête_à_partir_de_Excel_Files[[#This Row],[Total_Dpts_FN2 ]]+Tableau_Lancer_la_requête_à_partir_de_Excel_Files[[#This Row],[''Prévisionnel FEDER'']]</f>
        <v>347721</v>
      </c>
      <c r="S16" s="16">
        <f>Tableau_Lancer_la_requête_à_partir_de_Excel_Files[[#This Row],[Aide Massif Obtenue]]/Tableau_Lancer_la_requête_à_partir_de_Excel_Files[[#This Row],[Coût total déposé]]</f>
        <v>0.57518097587611372</v>
      </c>
      <c r="T16" s="9">
        <f>Tableau_Lancer_la_requête_à_partir_de_Excel_Files[[#This Row],[Aide Publique Obtenue]]-Tableau_Lancer_la_requête_à_partir_de_Excel_Files[[#This Row],[Aide Publique demandée]]</f>
        <v>-75476.25</v>
      </c>
      <c r="U16" s="9">
        <f>Tableau_Lancer_la_requête_à_partir_de_Excel_Files[[#This Row],[FNADT_FN2]]+Tableau_Lancer_la_requête_à_partir_de_Excel_Files[[#This Row],[AgricultureFN2]]</f>
        <v>283721</v>
      </c>
      <c r="V16" s="9">
        <v>283721</v>
      </c>
      <c r="W16" s="9"/>
      <c r="X16" s="9">
        <f>Tableau_Lancer_la_requête_à_partir_de_Excel_Files[[#This Row],[ALPC_FN2]]+Tableau_Lancer_la_requête_à_partir_de_Excel_Files[[#This Row],[AURA_FN2]]+Tableau_Lancer_la_requête_à_partir_de_Excel_Files[[#This Row],[BFC_FN2]]+Tableau_Lancer_la_requête_à_partir_de_Excel_Files[[#This Row],[LRMP_FN2]]</f>
        <v>55000</v>
      </c>
      <c r="Y16" s="9"/>
      <c r="Z16" s="9">
        <v>45000</v>
      </c>
      <c r="AA16" s="9">
        <v>10000</v>
      </c>
      <c r="AB16" s="9"/>
      <c r="AC16" s="9">
        <f>Tableau_Lancer_la_requête_à_partir_de_Excel_Files[[#This Row],[03_FN2]]+Tableau_Lancer_la_requête_à_partir_de_Excel_Files[[#This Row],[07_FN2]]+Tableau_Lancer_la_requête_à_partir_de_Excel_Files[[#This Row],[11_FN2]]+Tableau_Lancer_la_requête_à_partir_de_Excel_Files[[#This Row],[12_FN2]]+Tableau_Lancer_la_requête_à_partir_de_Excel_Files[[#This Row],[15_FN2]]+Tableau_Lancer_la_requête_à_partir_de_Excel_Files[[#This Row],[19_FN2]]+Tableau_Lancer_la_requête_à_partir_de_Excel_Files[[#This Row],[21_FN2]]+Tableau_Lancer_la_requête_à_partir_de_Excel_Files[[#This Row],[23_FN2]]+Tableau_Lancer_la_requête_à_partir_de_Excel_Files[[#This Row],[30_FN2]]+Tableau_Lancer_la_requête_à_partir_de_Excel_Files[[#This Row],[34_FN2]]+Tableau_Lancer_la_requête_à_partir_de_Excel_Files[[#This Row],[42_FN2]]+Tableau_Lancer_la_requête_à_partir_de_Excel_Files[[#This Row],[43_FN2]]+Tableau_Lancer_la_requête_à_partir_de_Excel_Files[[#This Row],[46_FN2]]+Tableau_Lancer_la_requête_à_partir_de_Excel_Files[[#This Row],[48_FN2]]+Tableau_Lancer_la_requête_à_partir_de_Excel_Files[[#This Row],[58_FN2]]+Tableau_Lancer_la_requête_à_partir_de_Excel_Files[[#This Row],[63_FN2]]+Tableau_Lancer_la_requête_à_partir_de_Excel_Files[[#This Row],[69_FN2]]+Tableau_Lancer_la_requête_à_partir_de_Excel_Files[[#This Row],[71_FN2]]+Tableau_Lancer_la_requête_à_partir_de_Excel_Files[[#This Row],[81_FN2]]+Tableau_Lancer_la_requête_à_partir_de_Excel_Files[[#This Row],[82_FN2]]+Tableau_Lancer_la_requête_à_partir_de_Excel_Files[[#This Row],[87_FN2]]+Tableau_Lancer_la_requête_à_partir_de_Excel_Files[[#This Row],[89_FN2]]</f>
        <v>9000</v>
      </c>
      <c r="AD16" s="9"/>
      <c r="AE16" s="9"/>
      <c r="AF16" s="9"/>
      <c r="AG16" s="9"/>
      <c r="AH16" s="9"/>
      <c r="AI16" s="9">
        <v>9000</v>
      </c>
      <c r="AJ16" s="9"/>
      <c r="AK16" s="9"/>
      <c r="AL16" s="9"/>
      <c r="AM16" s="9"/>
      <c r="AN16" s="9"/>
      <c r="AO16" s="9"/>
      <c r="AP16" s="9"/>
      <c r="AQ16" s="9"/>
      <c r="AR16" s="9"/>
      <c r="AS16" s="9"/>
      <c r="AT16" s="9"/>
      <c r="AU16" s="9"/>
      <c r="AV16" s="9"/>
      <c r="AW16" s="9"/>
      <c r="AX16" s="9"/>
      <c r="AY16" s="9"/>
      <c r="AZ16" s="9">
        <v>0</v>
      </c>
      <c r="BA16" s="9">
        <v>0</v>
      </c>
      <c r="BB16" s="18"/>
      <c r="BC16" s="18" t="s">
        <v>619</v>
      </c>
      <c r="BD16" s="9"/>
      <c r="BQ16" s="14"/>
      <c r="BR16" s="14"/>
      <c r="BS16" s="14"/>
      <c r="BT16" s="14"/>
      <c r="BU16" s="14"/>
      <c r="BV16" s="14"/>
      <c r="BW16" s="14"/>
      <c r="BX16" s="14"/>
      <c r="BY16" s="14"/>
      <c r="BZ16" s="14"/>
      <c r="CA16" s="14"/>
      <c r="CB16" s="14"/>
      <c r="CC16" s="14"/>
      <c r="CD16" s="14"/>
      <c r="CE16" s="14"/>
      <c r="CF16" s="14"/>
      <c r="CG16" s="14"/>
      <c r="CH16" s="14"/>
      <c r="CI16" s="14"/>
      <c r="CJ16" s="14"/>
      <c r="CK16" s="14"/>
      <c r="CL16" s="14"/>
    </row>
    <row r="17" spans="1:90" ht="45" x14ac:dyDescent="0.25">
      <c r="A17" s="12" t="s">
        <v>6</v>
      </c>
      <c r="B17" s="15" t="s">
        <v>269</v>
      </c>
      <c r="C17" s="15" t="s">
        <v>267</v>
      </c>
      <c r="D17" s="18" t="s">
        <v>279</v>
      </c>
      <c r="E17" s="11" t="s">
        <v>268</v>
      </c>
      <c r="F17" s="11" t="s">
        <v>266</v>
      </c>
      <c r="G17" s="9">
        <v>135503.75</v>
      </c>
      <c r="H17" s="9">
        <v>108403</v>
      </c>
      <c r="I17" s="17" t="s">
        <v>213</v>
      </c>
      <c r="J17" s="15">
        <v>67751.88</v>
      </c>
      <c r="K17" s="17" t="s">
        <v>214</v>
      </c>
      <c r="L17" s="15" t="s">
        <v>205</v>
      </c>
      <c r="M17" s="15"/>
      <c r="N17" s="15"/>
      <c r="O17" s="17">
        <v>42740</v>
      </c>
      <c r="P17" s="9">
        <f>Tableau_Lancer_la_requête_à_partir_de_Excel_Files[[#This Row],[Aide Massif Obtenue]]+Tableau_Lancer_la_requête_à_partir_de_Excel_Files[[#This Row],[Autre Public2]]</f>
        <v>87994.2</v>
      </c>
      <c r="Q17" s="13">
        <f>(Tableau_Lancer_la_requête_à_partir_de_Excel_Files[[#This Row],[Autre Public2]]+Tableau_Lancer_la_requête_à_partir_de_Excel_Files[[#This Row],[Aide Massif Obtenue]])/Tableau_Lancer_la_requête_à_partir_de_Excel_Files[[#This Row],[Coût total déposé]]</f>
        <v>0.6493857181074324</v>
      </c>
      <c r="R17" s="9">
        <f>Tableau_Lancer_la_requête_à_partir_de_Excel_Files[[#This Row],[Total_Etat_FN2 ]]+Tableau_Lancer_la_requête_à_partir_de_Excel_Files[[#This Row],[Total_Regions_FN2 ]]+Tableau_Lancer_la_requête_à_partir_de_Excel_Files[[#This Row],[Total_Dpts_FN2 ]]+Tableau_Lancer_la_requête_à_partir_de_Excel_Files[[#This Row],[''Prévisionnel FEDER'']]</f>
        <v>80636.2</v>
      </c>
      <c r="S17" s="16">
        <f>Tableau_Lancer_la_requête_à_partir_de_Excel_Files[[#This Row],[Aide Massif Obtenue]]/Tableau_Lancer_la_requête_à_partir_de_Excel_Files[[#This Row],[Coût total déposé]]</f>
        <v>0.59508463787902544</v>
      </c>
      <c r="T17" s="9">
        <f>Tableau_Lancer_la_requête_à_partir_de_Excel_Files[[#This Row],[Aide Publique Obtenue]]-Tableau_Lancer_la_requête_à_partir_de_Excel_Files[[#This Row],[Aide Publique demandée]]</f>
        <v>-20408.800000000003</v>
      </c>
      <c r="U17" s="9">
        <f>Tableau_Lancer_la_requête_à_partir_de_Excel_Files[[#This Row],[FNADT_FN2]]+Tableau_Lancer_la_requête_à_partir_de_Excel_Files[[#This Row],[AgricultureFN2]]</f>
        <v>17783.2</v>
      </c>
      <c r="V17" s="9">
        <v>17783.2</v>
      </c>
      <c r="W17" s="9"/>
      <c r="X17" s="9">
        <f>Tableau_Lancer_la_requête_à_partir_de_Excel_Files[[#This Row],[ALPC_FN2]]+Tableau_Lancer_la_requête_à_partir_de_Excel_Files[[#This Row],[AURA_FN2]]+Tableau_Lancer_la_requête_à_partir_de_Excel_Files[[#This Row],[BFC_FN2]]+Tableau_Lancer_la_requête_à_partir_de_Excel_Files[[#This Row],[LRMP_FN2]]</f>
        <v>0</v>
      </c>
      <c r="Y17" s="9"/>
      <c r="Z17" s="9"/>
      <c r="AA17" s="9"/>
      <c r="AB17" s="9"/>
      <c r="AC17" s="9">
        <f>Tableau_Lancer_la_requête_à_partir_de_Excel_Files[[#This Row],[03_FN2]]+Tableau_Lancer_la_requête_à_partir_de_Excel_Files[[#This Row],[07_FN2]]+Tableau_Lancer_la_requête_à_partir_de_Excel_Files[[#This Row],[11_FN2]]+Tableau_Lancer_la_requête_à_partir_de_Excel_Files[[#This Row],[12_FN2]]+Tableau_Lancer_la_requête_à_partir_de_Excel_Files[[#This Row],[15_FN2]]+Tableau_Lancer_la_requête_à_partir_de_Excel_Files[[#This Row],[19_FN2]]+Tableau_Lancer_la_requête_à_partir_de_Excel_Files[[#This Row],[21_FN2]]+Tableau_Lancer_la_requête_à_partir_de_Excel_Files[[#This Row],[23_FN2]]+Tableau_Lancer_la_requête_à_partir_de_Excel_Files[[#This Row],[30_FN2]]+Tableau_Lancer_la_requête_à_partir_de_Excel_Files[[#This Row],[34_FN2]]+Tableau_Lancer_la_requête_à_partir_de_Excel_Files[[#This Row],[42_FN2]]+Tableau_Lancer_la_requête_à_partir_de_Excel_Files[[#This Row],[43_FN2]]+Tableau_Lancer_la_requête_à_partir_de_Excel_Files[[#This Row],[46_FN2]]+Tableau_Lancer_la_requête_à_partir_de_Excel_Files[[#This Row],[48_FN2]]+Tableau_Lancer_la_requête_à_partir_de_Excel_Files[[#This Row],[58_FN2]]+Tableau_Lancer_la_requête_à_partir_de_Excel_Files[[#This Row],[63_FN2]]+Tableau_Lancer_la_requête_à_partir_de_Excel_Files[[#This Row],[69_FN2]]+Tableau_Lancer_la_requête_à_partir_de_Excel_Files[[#This Row],[71_FN2]]+Tableau_Lancer_la_requête_à_partir_de_Excel_Files[[#This Row],[81_FN2]]+Tableau_Lancer_la_requête_à_partir_de_Excel_Files[[#This Row],[82_FN2]]+Tableau_Lancer_la_requête_à_partir_de_Excel_Files[[#This Row],[87_FN2]]+Tableau_Lancer_la_requête_à_partir_de_Excel_Files[[#This Row],[89_FN2]]</f>
        <v>0</v>
      </c>
      <c r="AD17" s="9"/>
      <c r="AE17" s="9"/>
      <c r="AF17" s="9"/>
      <c r="AG17" s="9"/>
      <c r="AH17" s="9"/>
      <c r="AI17" s="9"/>
      <c r="AJ17" s="9"/>
      <c r="AK17" s="9"/>
      <c r="AL17" s="9"/>
      <c r="AM17" s="9"/>
      <c r="AN17" s="9"/>
      <c r="AO17" s="9"/>
      <c r="AP17" s="9"/>
      <c r="AQ17" s="9"/>
      <c r="AR17" s="9"/>
      <c r="AS17" s="9"/>
      <c r="AT17" s="9"/>
      <c r="AU17" s="9"/>
      <c r="AV17" s="9"/>
      <c r="AW17" s="9"/>
      <c r="AX17" s="9"/>
      <c r="AY17" s="9"/>
      <c r="AZ17" s="9">
        <v>7358</v>
      </c>
      <c r="BA17" s="9">
        <v>62853</v>
      </c>
      <c r="BB17" s="18">
        <v>42979</v>
      </c>
      <c r="BC17" s="18" t="s">
        <v>619</v>
      </c>
      <c r="BD17" s="9"/>
      <c r="BQ17" s="14"/>
      <c r="BR17" s="14"/>
      <c r="BS17" s="14"/>
      <c r="BT17" s="14"/>
      <c r="BU17" s="14"/>
      <c r="BV17" s="14"/>
      <c r="BW17" s="14"/>
      <c r="BX17" s="14"/>
      <c r="BY17" s="14"/>
      <c r="BZ17" s="14"/>
      <c r="CA17" s="14"/>
      <c r="CB17" s="14"/>
      <c r="CC17" s="14"/>
      <c r="CD17" s="14"/>
      <c r="CE17" s="14"/>
      <c r="CF17" s="14"/>
      <c r="CG17" s="14"/>
      <c r="CH17" s="14"/>
      <c r="CI17" s="14"/>
      <c r="CJ17" s="14"/>
      <c r="CK17" s="14"/>
      <c r="CL17" s="14"/>
    </row>
    <row r="18" spans="1:90" ht="30" x14ac:dyDescent="0.25">
      <c r="A18" s="12" t="s">
        <v>6</v>
      </c>
      <c r="B18" s="15" t="s">
        <v>273</v>
      </c>
      <c r="C18" s="15" t="s">
        <v>270</v>
      </c>
      <c r="D18" s="18" t="s">
        <v>281</v>
      </c>
      <c r="E18" s="11" t="s">
        <v>271</v>
      </c>
      <c r="F18" s="11" t="s">
        <v>272</v>
      </c>
      <c r="G18" s="9">
        <v>227918.34</v>
      </c>
      <c r="H18" s="9">
        <v>154106.34</v>
      </c>
      <c r="I18" s="17" t="s">
        <v>274</v>
      </c>
      <c r="J18" s="15">
        <v>113967.11</v>
      </c>
      <c r="K18" s="17" t="s">
        <v>214</v>
      </c>
      <c r="L18" s="15" t="s">
        <v>205</v>
      </c>
      <c r="M18" s="15" t="s">
        <v>220</v>
      </c>
      <c r="N18" s="15"/>
      <c r="O18" s="17">
        <v>42751</v>
      </c>
      <c r="P18" s="9">
        <f>Tableau_Lancer_la_requête_à_partir_de_Excel_Files[[#This Row],[Aide Massif Obtenue]]+Tableau_Lancer_la_requête_à_partir_de_Excel_Files[[#This Row],[Autre Public2]]</f>
        <v>107542</v>
      </c>
      <c r="Q18" s="13">
        <f>(Tableau_Lancer_la_requête_à_partir_de_Excel_Files[[#This Row],[Autre Public2]]+Tableau_Lancer_la_requête_à_partir_de_Excel_Files[[#This Row],[Aide Massif Obtenue]])/Tableau_Lancer_la_requête_à_partir_de_Excel_Files[[#This Row],[Coût total déposé]]</f>
        <v>0.471844433405403</v>
      </c>
      <c r="R18" s="9">
        <f>Tableau_Lancer_la_requête_à_partir_de_Excel_Files[[#This Row],[Total_Etat_FN2 ]]+Tableau_Lancer_la_requête_à_partir_de_Excel_Files[[#This Row],[Total_Regions_FN2 ]]+Tableau_Lancer_la_requête_à_partir_de_Excel_Files[[#This Row],[Total_Dpts_FN2 ]]+Tableau_Lancer_la_requête_à_partir_de_Excel_Files[[#This Row],[''Prévisionnel FEDER'']]</f>
        <v>84610</v>
      </c>
      <c r="S18" s="16">
        <f>Tableau_Lancer_la_requête_à_partir_de_Excel_Files[[#This Row],[Aide Massif Obtenue]]/Tableau_Lancer_la_requête_à_partir_de_Excel_Files[[#This Row],[Coût total déposé]]</f>
        <v>0.37122944998634161</v>
      </c>
      <c r="T18" s="9">
        <f>Tableau_Lancer_la_requête_à_partir_de_Excel_Files[[#This Row],[Aide Publique Obtenue]]-Tableau_Lancer_la_requête_à_partir_de_Excel_Files[[#This Row],[Aide Publique demandée]]</f>
        <v>-46564.34</v>
      </c>
      <c r="U18" s="9">
        <f>Tableau_Lancer_la_requête_à_partir_de_Excel_Files[[#This Row],[FNADT_FN2]]+Tableau_Lancer_la_requête_à_partir_de_Excel_Files[[#This Row],[AgricultureFN2]]</f>
        <v>10000</v>
      </c>
      <c r="V18" s="9">
        <v>10000</v>
      </c>
      <c r="W18" s="9"/>
      <c r="X18" s="9">
        <f>Tableau_Lancer_la_requête_à_partir_de_Excel_Files[[#This Row],[ALPC_FN2]]+Tableau_Lancer_la_requête_à_partir_de_Excel_Files[[#This Row],[AURA_FN2]]+Tableau_Lancer_la_requête_à_partir_de_Excel_Files[[#This Row],[BFC_FN2]]+Tableau_Lancer_la_requête_à_partir_de_Excel_Files[[#This Row],[LRMP_FN2]]</f>
        <v>10336</v>
      </c>
      <c r="Y18" s="9"/>
      <c r="Z18" s="9"/>
      <c r="AA18" s="9"/>
      <c r="AB18" s="9">
        <v>10336</v>
      </c>
      <c r="AC18" s="9">
        <f>Tableau_Lancer_la_requête_à_partir_de_Excel_Files[[#This Row],[03_FN2]]+Tableau_Lancer_la_requête_à_partir_de_Excel_Files[[#This Row],[07_FN2]]+Tableau_Lancer_la_requête_à_partir_de_Excel_Files[[#This Row],[11_FN2]]+Tableau_Lancer_la_requête_à_partir_de_Excel_Files[[#This Row],[12_FN2]]+Tableau_Lancer_la_requête_à_partir_de_Excel_Files[[#This Row],[15_FN2]]+Tableau_Lancer_la_requête_à_partir_de_Excel_Files[[#This Row],[19_FN2]]+Tableau_Lancer_la_requête_à_partir_de_Excel_Files[[#This Row],[21_FN2]]+Tableau_Lancer_la_requête_à_partir_de_Excel_Files[[#This Row],[23_FN2]]+Tableau_Lancer_la_requête_à_partir_de_Excel_Files[[#This Row],[30_FN2]]+Tableau_Lancer_la_requête_à_partir_de_Excel_Files[[#This Row],[34_FN2]]+Tableau_Lancer_la_requête_à_partir_de_Excel_Files[[#This Row],[42_FN2]]+Tableau_Lancer_la_requête_à_partir_de_Excel_Files[[#This Row],[43_FN2]]+Tableau_Lancer_la_requête_à_partir_de_Excel_Files[[#This Row],[46_FN2]]+Tableau_Lancer_la_requête_à_partir_de_Excel_Files[[#This Row],[48_FN2]]+Tableau_Lancer_la_requête_à_partir_de_Excel_Files[[#This Row],[58_FN2]]+Tableau_Lancer_la_requête_à_partir_de_Excel_Files[[#This Row],[63_FN2]]+Tableau_Lancer_la_requête_à_partir_de_Excel_Files[[#This Row],[69_FN2]]+Tableau_Lancer_la_requête_à_partir_de_Excel_Files[[#This Row],[71_FN2]]+Tableau_Lancer_la_requête_à_partir_de_Excel_Files[[#This Row],[81_FN2]]+Tableau_Lancer_la_requête_à_partir_de_Excel_Files[[#This Row],[82_FN2]]+Tableau_Lancer_la_requête_à_partir_de_Excel_Files[[#This Row],[87_FN2]]+Tableau_Lancer_la_requête_à_partir_de_Excel_Files[[#This Row],[89_FN2]]</f>
        <v>3839</v>
      </c>
      <c r="AD18" s="9"/>
      <c r="AE18" s="9"/>
      <c r="AF18" s="9">
        <v>67</v>
      </c>
      <c r="AG18" s="9"/>
      <c r="AH18" s="9"/>
      <c r="AI18" s="9"/>
      <c r="AJ18" s="9"/>
      <c r="AK18" s="9"/>
      <c r="AL18" s="9"/>
      <c r="AM18" s="9"/>
      <c r="AN18" s="9"/>
      <c r="AO18" s="9"/>
      <c r="AP18" s="9"/>
      <c r="AQ18" s="9">
        <v>3000</v>
      </c>
      <c r="AR18" s="9"/>
      <c r="AS18" s="9"/>
      <c r="AT18" s="9"/>
      <c r="AU18" s="9"/>
      <c r="AV18" s="9">
        <v>772</v>
      </c>
      <c r="AW18" s="9"/>
      <c r="AX18" s="9"/>
      <c r="AY18" s="9"/>
      <c r="AZ18" s="9">
        <v>22932</v>
      </c>
      <c r="BA18" s="9">
        <v>60435</v>
      </c>
      <c r="BB18" s="18">
        <v>42887</v>
      </c>
      <c r="BC18" s="18" t="s">
        <v>619</v>
      </c>
      <c r="BD18" s="23" t="s">
        <v>700</v>
      </c>
      <c r="BQ18" s="14"/>
      <c r="BR18" s="14"/>
      <c r="BS18" s="14"/>
      <c r="BT18" s="14"/>
      <c r="BU18" s="14"/>
      <c r="BV18" s="14"/>
      <c r="BW18" s="14"/>
      <c r="BX18" s="14"/>
      <c r="BY18" s="14"/>
      <c r="BZ18" s="14"/>
      <c r="CA18" s="14"/>
      <c r="CB18" s="14"/>
      <c r="CC18" s="14"/>
      <c r="CD18" s="14"/>
      <c r="CE18" s="14"/>
      <c r="CF18" s="14"/>
      <c r="CG18" s="14"/>
      <c r="CH18" s="14"/>
      <c r="CI18" s="14"/>
      <c r="CJ18" s="14"/>
      <c r="CK18" s="14"/>
      <c r="CL18" s="14"/>
    </row>
    <row r="19" spans="1:90" ht="30" x14ac:dyDescent="0.25">
      <c r="A19" s="12" t="s">
        <v>5</v>
      </c>
      <c r="B19" s="15" t="s">
        <v>530</v>
      </c>
      <c r="C19" s="15" t="s">
        <v>530</v>
      </c>
      <c r="D19" s="18" t="s">
        <v>480</v>
      </c>
      <c r="E19" s="11" t="s">
        <v>531</v>
      </c>
      <c r="F19" s="11" t="s">
        <v>532</v>
      </c>
      <c r="G19" s="9">
        <v>132915.35</v>
      </c>
      <c r="H19" s="9">
        <v>93040.74</v>
      </c>
      <c r="I19" s="17" t="s">
        <v>210</v>
      </c>
      <c r="J19" s="15"/>
      <c r="K19" s="17" t="s">
        <v>212</v>
      </c>
      <c r="L19" s="15" t="s">
        <v>205</v>
      </c>
      <c r="M19" s="15" t="s">
        <v>533</v>
      </c>
      <c r="N19" s="15"/>
      <c r="O19" s="17">
        <v>42793</v>
      </c>
      <c r="P19" s="9">
        <f>Tableau_Lancer_la_requête_à_partir_de_Excel_Files[[#This Row],[Aide Massif Obtenue]]+Tableau_Lancer_la_requête_à_partir_de_Excel_Files[[#This Row],[Autre Public2]]</f>
        <v>90945.16</v>
      </c>
      <c r="Q19" s="13">
        <f>(Tableau_Lancer_la_requête_à_partir_de_Excel_Files[[#This Row],[Autre Public2]]+Tableau_Lancer_la_requête_à_partir_de_Excel_Files[[#This Row],[Aide Massif Obtenue]])/Tableau_Lancer_la_requête_à_partir_de_Excel_Files[[#This Row],[Coût total déposé]]</f>
        <v>0.68423368707978427</v>
      </c>
      <c r="R19" s="9">
        <f>Tableau_Lancer_la_requête_à_partir_de_Excel_Files[[#This Row],[Total_Etat_FN2 ]]+Tableau_Lancer_la_requête_à_partir_de_Excel_Files[[#This Row],[Total_Regions_FN2 ]]+Tableau_Lancer_la_requête_à_partir_de_Excel_Files[[#This Row],[Total_Dpts_FN2 ]]+Tableau_Lancer_la_requête_à_partir_de_Excel_Files[[#This Row],[''Prévisionnel FEDER'']]</f>
        <v>90945.16</v>
      </c>
      <c r="S19" s="16">
        <f>Tableau_Lancer_la_requête_à_partir_de_Excel_Files[[#This Row],[Aide Massif Obtenue]]/Tableau_Lancer_la_requête_à_partir_de_Excel_Files[[#This Row],[Coût total déposé]]</f>
        <v>0.68423368707978427</v>
      </c>
      <c r="T19" s="9">
        <f>Tableau_Lancer_la_requête_à_partir_de_Excel_Files[[#This Row],[Aide Publique Obtenue]]-Tableau_Lancer_la_requête_à_partir_de_Excel_Files[[#This Row],[Aide Publique demandée]]</f>
        <v>-2095.5800000000017</v>
      </c>
      <c r="U19" s="9">
        <f>Tableau_Lancer_la_requête_à_partir_de_Excel_Files[[#This Row],[FNADT_FN2]]+Tableau_Lancer_la_requête_à_partir_de_Excel_Files[[#This Row],[AgricultureFN2]]</f>
        <v>90945.16</v>
      </c>
      <c r="V19" s="9">
        <v>90945.16</v>
      </c>
      <c r="W19" s="9"/>
      <c r="X19" s="9">
        <f>Tableau_Lancer_la_requête_à_partir_de_Excel_Files[[#This Row],[ALPC_FN2]]+Tableau_Lancer_la_requête_à_partir_de_Excel_Files[[#This Row],[AURA_FN2]]+Tableau_Lancer_la_requête_à_partir_de_Excel_Files[[#This Row],[BFC_FN2]]+Tableau_Lancer_la_requête_à_partir_de_Excel_Files[[#This Row],[LRMP_FN2]]</f>
        <v>0</v>
      </c>
      <c r="Y19" s="9"/>
      <c r="Z19" s="9"/>
      <c r="AA19" s="9"/>
      <c r="AB19" s="9"/>
      <c r="AC19" s="9">
        <f>Tableau_Lancer_la_requête_à_partir_de_Excel_Files[[#This Row],[03_FN2]]+Tableau_Lancer_la_requête_à_partir_de_Excel_Files[[#This Row],[07_FN2]]+Tableau_Lancer_la_requête_à_partir_de_Excel_Files[[#This Row],[11_FN2]]+Tableau_Lancer_la_requête_à_partir_de_Excel_Files[[#This Row],[12_FN2]]+Tableau_Lancer_la_requête_à_partir_de_Excel_Files[[#This Row],[15_FN2]]+Tableau_Lancer_la_requête_à_partir_de_Excel_Files[[#This Row],[19_FN2]]+Tableau_Lancer_la_requête_à_partir_de_Excel_Files[[#This Row],[21_FN2]]+Tableau_Lancer_la_requête_à_partir_de_Excel_Files[[#This Row],[23_FN2]]+Tableau_Lancer_la_requête_à_partir_de_Excel_Files[[#This Row],[30_FN2]]+Tableau_Lancer_la_requête_à_partir_de_Excel_Files[[#This Row],[34_FN2]]+Tableau_Lancer_la_requête_à_partir_de_Excel_Files[[#This Row],[42_FN2]]+Tableau_Lancer_la_requête_à_partir_de_Excel_Files[[#This Row],[43_FN2]]+Tableau_Lancer_la_requête_à_partir_de_Excel_Files[[#This Row],[46_FN2]]+Tableau_Lancer_la_requête_à_partir_de_Excel_Files[[#This Row],[48_FN2]]+Tableau_Lancer_la_requête_à_partir_de_Excel_Files[[#This Row],[58_FN2]]+Tableau_Lancer_la_requête_à_partir_de_Excel_Files[[#This Row],[63_FN2]]+Tableau_Lancer_la_requête_à_partir_de_Excel_Files[[#This Row],[69_FN2]]+Tableau_Lancer_la_requête_à_partir_de_Excel_Files[[#This Row],[71_FN2]]+Tableau_Lancer_la_requête_à_partir_de_Excel_Files[[#This Row],[81_FN2]]+Tableau_Lancer_la_requête_à_partir_de_Excel_Files[[#This Row],[82_FN2]]+Tableau_Lancer_la_requête_à_partir_de_Excel_Files[[#This Row],[87_FN2]]+Tableau_Lancer_la_requête_à_partir_de_Excel_Files[[#This Row],[89_FN2]]</f>
        <v>0</v>
      </c>
      <c r="AD19" s="9"/>
      <c r="AE19" s="9"/>
      <c r="AF19" s="9"/>
      <c r="AG19" s="9"/>
      <c r="AH19" s="9"/>
      <c r="AI19" s="9"/>
      <c r="AJ19" s="9"/>
      <c r="AK19" s="9"/>
      <c r="AL19" s="9"/>
      <c r="AM19" s="9"/>
      <c r="AN19" s="9"/>
      <c r="AO19" s="9"/>
      <c r="AP19" s="9"/>
      <c r="AQ19" s="9"/>
      <c r="AR19" s="9"/>
      <c r="AS19" s="9"/>
      <c r="AT19" s="9"/>
      <c r="AU19" s="9"/>
      <c r="AV19" s="9"/>
      <c r="AW19" s="9"/>
      <c r="AX19" s="9"/>
      <c r="AY19" s="9"/>
      <c r="AZ19" s="9">
        <v>0</v>
      </c>
      <c r="BA19" s="9">
        <v>0</v>
      </c>
      <c r="BB19" s="18"/>
      <c r="BC19" s="18" t="s">
        <v>619</v>
      </c>
      <c r="BD19" s="9"/>
      <c r="BQ19" s="14"/>
      <c r="BR19" s="14"/>
      <c r="BS19" s="14"/>
      <c r="BT19" s="14"/>
      <c r="BU19" s="14"/>
      <c r="BV19" s="14"/>
      <c r="BW19" s="14"/>
      <c r="BX19" s="14"/>
      <c r="BY19" s="14"/>
      <c r="BZ19" s="14"/>
      <c r="CA19" s="14"/>
      <c r="CB19" s="14"/>
      <c r="CC19" s="14"/>
      <c r="CD19" s="14"/>
      <c r="CE19" s="14"/>
      <c r="CF19" s="14"/>
      <c r="CG19" s="14"/>
      <c r="CH19" s="14"/>
      <c r="CI19" s="14"/>
      <c r="CJ19" s="14"/>
      <c r="CK19" s="14"/>
      <c r="CL19" s="14"/>
    </row>
    <row r="20" spans="1:90" ht="30" x14ac:dyDescent="0.25">
      <c r="A20" s="12" t="s">
        <v>5</v>
      </c>
      <c r="B20" s="15" t="s">
        <v>534</v>
      </c>
      <c r="C20" s="15" t="s">
        <v>534</v>
      </c>
      <c r="D20" s="18" t="s">
        <v>480</v>
      </c>
      <c r="E20" s="11" t="s">
        <v>535</v>
      </c>
      <c r="F20" s="11" t="s">
        <v>532</v>
      </c>
      <c r="G20" s="9">
        <v>130927.72</v>
      </c>
      <c r="H20" s="9">
        <v>98195.79</v>
      </c>
      <c r="I20" s="17" t="s">
        <v>536</v>
      </c>
      <c r="J20" s="15"/>
      <c r="K20" s="17" t="s">
        <v>212</v>
      </c>
      <c r="L20" s="15" t="s">
        <v>205</v>
      </c>
      <c r="M20" s="15" t="s">
        <v>206</v>
      </c>
      <c r="N20" s="15"/>
      <c r="O20" s="17">
        <v>42793</v>
      </c>
      <c r="P20" s="9">
        <f>Tableau_Lancer_la_requête_à_partir_de_Excel_Files[[#This Row],[Aide Massif Obtenue]]+Tableau_Lancer_la_requête_à_partir_de_Excel_Files[[#This Row],[Autre Public2]]</f>
        <v>91645.19</v>
      </c>
      <c r="Q20" s="13">
        <f>(Tableau_Lancer_la_requête_à_partir_de_Excel_Files[[#This Row],[Autre Public2]]+Tableau_Lancer_la_requête_à_partir_de_Excel_Files[[#This Row],[Aide Massif Obtenue]])/Tableau_Lancer_la_requête_à_partir_de_Excel_Files[[#This Row],[Coût total déposé]]</f>
        <v>0.69996781430242583</v>
      </c>
      <c r="R20" s="9">
        <f>Tableau_Lancer_la_requête_à_partir_de_Excel_Files[[#This Row],[Total_Etat_FN2 ]]+Tableau_Lancer_la_requête_à_partir_de_Excel_Files[[#This Row],[Total_Regions_FN2 ]]+Tableau_Lancer_la_requête_à_partir_de_Excel_Files[[#This Row],[Total_Dpts_FN2 ]]+Tableau_Lancer_la_requête_à_partir_de_Excel_Files[[#This Row],[''Prévisionnel FEDER'']]</f>
        <v>91645.19</v>
      </c>
      <c r="S20" s="16">
        <f>Tableau_Lancer_la_requête_à_partir_de_Excel_Files[[#This Row],[Aide Massif Obtenue]]/Tableau_Lancer_la_requête_à_partir_de_Excel_Files[[#This Row],[Coût total déposé]]</f>
        <v>0.69996781430242583</v>
      </c>
      <c r="T20" s="9">
        <f>Tableau_Lancer_la_requête_à_partir_de_Excel_Files[[#This Row],[Aide Publique Obtenue]]-Tableau_Lancer_la_requête_à_partir_de_Excel_Files[[#This Row],[Aide Publique demandée]]</f>
        <v>-6550.5999999999913</v>
      </c>
      <c r="U20" s="9">
        <f>Tableau_Lancer_la_requête_à_partir_de_Excel_Files[[#This Row],[FNADT_FN2]]+Tableau_Lancer_la_requête_à_partir_de_Excel_Files[[#This Row],[AgricultureFN2]]</f>
        <v>91645.19</v>
      </c>
      <c r="V20" s="9">
        <v>91645.19</v>
      </c>
      <c r="W20" s="9"/>
      <c r="X20" s="9">
        <f>Tableau_Lancer_la_requête_à_partir_de_Excel_Files[[#This Row],[ALPC_FN2]]+Tableau_Lancer_la_requête_à_partir_de_Excel_Files[[#This Row],[AURA_FN2]]+Tableau_Lancer_la_requête_à_partir_de_Excel_Files[[#This Row],[BFC_FN2]]+Tableau_Lancer_la_requête_à_partir_de_Excel_Files[[#This Row],[LRMP_FN2]]</f>
        <v>0</v>
      </c>
      <c r="Y20" s="9"/>
      <c r="Z20" s="9"/>
      <c r="AA20" s="9"/>
      <c r="AB20" s="9"/>
      <c r="AC20" s="9">
        <f>Tableau_Lancer_la_requête_à_partir_de_Excel_Files[[#This Row],[03_FN2]]+Tableau_Lancer_la_requête_à_partir_de_Excel_Files[[#This Row],[07_FN2]]+Tableau_Lancer_la_requête_à_partir_de_Excel_Files[[#This Row],[11_FN2]]+Tableau_Lancer_la_requête_à_partir_de_Excel_Files[[#This Row],[12_FN2]]+Tableau_Lancer_la_requête_à_partir_de_Excel_Files[[#This Row],[15_FN2]]+Tableau_Lancer_la_requête_à_partir_de_Excel_Files[[#This Row],[19_FN2]]+Tableau_Lancer_la_requête_à_partir_de_Excel_Files[[#This Row],[21_FN2]]+Tableau_Lancer_la_requête_à_partir_de_Excel_Files[[#This Row],[23_FN2]]+Tableau_Lancer_la_requête_à_partir_de_Excel_Files[[#This Row],[30_FN2]]+Tableau_Lancer_la_requête_à_partir_de_Excel_Files[[#This Row],[34_FN2]]+Tableau_Lancer_la_requête_à_partir_de_Excel_Files[[#This Row],[42_FN2]]+Tableau_Lancer_la_requête_à_partir_de_Excel_Files[[#This Row],[43_FN2]]+Tableau_Lancer_la_requête_à_partir_de_Excel_Files[[#This Row],[46_FN2]]+Tableau_Lancer_la_requête_à_partir_de_Excel_Files[[#This Row],[48_FN2]]+Tableau_Lancer_la_requête_à_partir_de_Excel_Files[[#This Row],[58_FN2]]+Tableau_Lancer_la_requête_à_partir_de_Excel_Files[[#This Row],[63_FN2]]+Tableau_Lancer_la_requête_à_partir_de_Excel_Files[[#This Row],[69_FN2]]+Tableau_Lancer_la_requête_à_partir_de_Excel_Files[[#This Row],[71_FN2]]+Tableau_Lancer_la_requête_à_partir_de_Excel_Files[[#This Row],[81_FN2]]+Tableau_Lancer_la_requête_à_partir_de_Excel_Files[[#This Row],[82_FN2]]+Tableau_Lancer_la_requête_à_partir_de_Excel_Files[[#This Row],[87_FN2]]+Tableau_Lancer_la_requête_à_partir_de_Excel_Files[[#This Row],[89_FN2]]</f>
        <v>0</v>
      </c>
      <c r="AD20" s="9"/>
      <c r="AE20" s="9"/>
      <c r="AF20" s="9"/>
      <c r="AG20" s="9"/>
      <c r="AH20" s="9"/>
      <c r="AI20" s="9"/>
      <c r="AJ20" s="9"/>
      <c r="AK20" s="9"/>
      <c r="AL20" s="9"/>
      <c r="AM20" s="9"/>
      <c r="AN20" s="9"/>
      <c r="AO20" s="9"/>
      <c r="AP20" s="9"/>
      <c r="AQ20" s="9"/>
      <c r="AR20" s="9"/>
      <c r="AS20" s="9"/>
      <c r="AT20" s="9"/>
      <c r="AU20" s="9"/>
      <c r="AV20" s="9"/>
      <c r="AW20" s="9"/>
      <c r="AX20" s="9"/>
      <c r="AY20" s="9"/>
      <c r="AZ20" s="9">
        <v>0</v>
      </c>
      <c r="BA20" s="9">
        <v>0</v>
      </c>
      <c r="BB20" s="18"/>
      <c r="BC20" s="18" t="s">
        <v>619</v>
      </c>
      <c r="BD20" s="9"/>
      <c r="BQ20" s="14"/>
      <c r="BR20" s="14"/>
      <c r="BS20" s="14"/>
      <c r="BT20" s="14"/>
      <c r="BU20" s="14"/>
      <c r="BV20" s="14"/>
      <c r="BW20" s="14"/>
      <c r="BX20" s="14"/>
      <c r="BY20" s="14"/>
      <c r="BZ20" s="14"/>
      <c r="CA20" s="14"/>
      <c r="CB20" s="14"/>
      <c r="CC20" s="14"/>
      <c r="CD20" s="14"/>
      <c r="CE20" s="14"/>
      <c r="CF20" s="14"/>
      <c r="CG20" s="14"/>
      <c r="CH20" s="14"/>
      <c r="CI20" s="14"/>
      <c r="CJ20" s="14"/>
      <c r="CK20" s="14"/>
      <c r="CL20" s="14"/>
    </row>
    <row r="21" spans="1:90" ht="30" x14ac:dyDescent="0.25">
      <c r="A21" s="12" t="s">
        <v>5</v>
      </c>
      <c r="B21" s="15" t="s">
        <v>537</v>
      </c>
      <c r="C21" s="15" t="s">
        <v>537</v>
      </c>
      <c r="D21" s="18" t="s">
        <v>480</v>
      </c>
      <c r="E21" s="11" t="s">
        <v>233</v>
      </c>
      <c r="F21" s="11" t="s">
        <v>532</v>
      </c>
      <c r="G21" s="9">
        <v>132138.28</v>
      </c>
      <c r="H21" s="9">
        <v>92496</v>
      </c>
      <c r="I21" s="17" t="s">
        <v>210</v>
      </c>
      <c r="J21" s="15"/>
      <c r="K21" s="17" t="s">
        <v>212</v>
      </c>
      <c r="L21" s="15" t="s">
        <v>205</v>
      </c>
      <c r="M21" s="15" t="s">
        <v>220</v>
      </c>
      <c r="N21" s="15"/>
      <c r="O21" s="17">
        <v>42793</v>
      </c>
      <c r="P21" s="9">
        <f>Tableau_Lancer_la_requête_à_partir_de_Excel_Files[[#This Row],[Aide Massif Obtenue]]+Tableau_Lancer_la_requête_à_partir_de_Excel_Files[[#This Row],[Autre Public2]]</f>
        <v>92451.24</v>
      </c>
      <c r="Q21" s="13">
        <f>(Tableau_Lancer_la_requête_à_partir_de_Excel_Files[[#This Row],[Autre Public2]]+Tableau_Lancer_la_requête_à_partir_de_Excel_Files[[#This Row],[Aide Massif Obtenue]])/Tableau_Lancer_la_requête_à_partir_de_Excel_Files[[#This Row],[Coût total déposé]]</f>
        <v>0.69965523995014922</v>
      </c>
      <c r="R21" s="9">
        <f>Tableau_Lancer_la_requête_à_partir_de_Excel_Files[[#This Row],[Total_Etat_FN2 ]]+Tableau_Lancer_la_requête_à_partir_de_Excel_Files[[#This Row],[Total_Regions_FN2 ]]+Tableau_Lancer_la_requête_à_partir_de_Excel_Files[[#This Row],[Total_Dpts_FN2 ]]+Tableau_Lancer_la_requête_à_partir_de_Excel_Files[[#This Row],[''Prévisionnel FEDER'']]</f>
        <v>92451.24</v>
      </c>
      <c r="S21" s="16">
        <f>Tableau_Lancer_la_requête_à_partir_de_Excel_Files[[#This Row],[Aide Massif Obtenue]]/Tableau_Lancer_la_requête_à_partir_de_Excel_Files[[#This Row],[Coût total déposé]]</f>
        <v>0.69965523995014922</v>
      </c>
      <c r="T21" s="9">
        <f>Tableau_Lancer_la_requête_à_partir_de_Excel_Files[[#This Row],[Aide Publique Obtenue]]-Tableau_Lancer_la_requête_à_partir_de_Excel_Files[[#This Row],[Aide Publique demandée]]</f>
        <v>-44.759999999994761</v>
      </c>
      <c r="U21" s="9">
        <f>Tableau_Lancer_la_requête_à_partir_de_Excel_Files[[#This Row],[FNADT_FN2]]+Tableau_Lancer_la_requête_à_partir_de_Excel_Files[[#This Row],[AgricultureFN2]]</f>
        <v>92451.24</v>
      </c>
      <c r="V21" s="9">
        <v>92451.24</v>
      </c>
      <c r="W21" s="9"/>
      <c r="X21" s="9">
        <f>Tableau_Lancer_la_requête_à_partir_de_Excel_Files[[#This Row],[ALPC_FN2]]+Tableau_Lancer_la_requête_à_partir_de_Excel_Files[[#This Row],[AURA_FN2]]+Tableau_Lancer_la_requête_à_partir_de_Excel_Files[[#This Row],[BFC_FN2]]+Tableau_Lancer_la_requête_à_partir_de_Excel_Files[[#This Row],[LRMP_FN2]]</f>
        <v>0</v>
      </c>
      <c r="Y21" s="9"/>
      <c r="Z21" s="9"/>
      <c r="AA21" s="9"/>
      <c r="AB21" s="9"/>
      <c r="AC21" s="9">
        <f>Tableau_Lancer_la_requête_à_partir_de_Excel_Files[[#This Row],[03_FN2]]+Tableau_Lancer_la_requête_à_partir_de_Excel_Files[[#This Row],[07_FN2]]+Tableau_Lancer_la_requête_à_partir_de_Excel_Files[[#This Row],[11_FN2]]+Tableau_Lancer_la_requête_à_partir_de_Excel_Files[[#This Row],[12_FN2]]+Tableau_Lancer_la_requête_à_partir_de_Excel_Files[[#This Row],[15_FN2]]+Tableau_Lancer_la_requête_à_partir_de_Excel_Files[[#This Row],[19_FN2]]+Tableau_Lancer_la_requête_à_partir_de_Excel_Files[[#This Row],[21_FN2]]+Tableau_Lancer_la_requête_à_partir_de_Excel_Files[[#This Row],[23_FN2]]+Tableau_Lancer_la_requête_à_partir_de_Excel_Files[[#This Row],[30_FN2]]+Tableau_Lancer_la_requête_à_partir_de_Excel_Files[[#This Row],[34_FN2]]+Tableau_Lancer_la_requête_à_partir_de_Excel_Files[[#This Row],[42_FN2]]+Tableau_Lancer_la_requête_à_partir_de_Excel_Files[[#This Row],[43_FN2]]+Tableau_Lancer_la_requête_à_partir_de_Excel_Files[[#This Row],[46_FN2]]+Tableau_Lancer_la_requête_à_partir_de_Excel_Files[[#This Row],[48_FN2]]+Tableau_Lancer_la_requête_à_partir_de_Excel_Files[[#This Row],[58_FN2]]+Tableau_Lancer_la_requête_à_partir_de_Excel_Files[[#This Row],[63_FN2]]+Tableau_Lancer_la_requête_à_partir_de_Excel_Files[[#This Row],[69_FN2]]+Tableau_Lancer_la_requête_à_partir_de_Excel_Files[[#This Row],[71_FN2]]+Tableau_Lancer_la_requête_à_partir_de_Excel_Files[[#This Row],[81_FN2]]+Tableau_Lancer_la_requête_à_partir_de_Excel_Files[[#This Row],[82_FN2]]+Tableau_Lancer_la_requête_à_partir_de_Excel_Files[[#This Row],[87_FN2]]+Tableau_Lancer_la_requête_à_partir_de_Excel_Files[[#This Row],[89_FN2]]</f>
        <v>0</v>
      </c>
      <c r="AD21" s="9"/>
      <c r="AE21" s="9"/>
      <c r="AF21" s="9"/>
      <c r="AG21" s="9"/>
      <c r="AH21" s="9"/>
      <c r="AI21" s="9"/>
      <c r="AJ21" s="9"/>
      <c r="AK21" s="9"/>
      <c r="AL21" s="9"/>
      <c r="AM21" s="9"/>
      <c r="AN21" s="9"/>
      <c r="AO21" s="9"/>
      <c r="AP21" s="9"/>
      <c r="AQ21" s="9"/>
      <c r="AR21" s="9"/>
      <c r="AS21" s="9"/>
      <c r="AT21" s="9"/>
      <c r="AU21" s="9"/>
      <c r="AV21" s="9"/>
      <c r="AW21" s="9"/>
      <c r="AX21" s="9"/>
      <c r="AY21" s="9"/>
      <c r="AZ21" s="9">
        <v>0</v>
      </c>
      <c r="BA21" s="9">
        <v>0</v>
      </c>
      <c r="BB21" s="18"/>
      <c r="BC21" s="18" t="s">
        <v>619</v>
      </c>
      <c r="BD21" s="9"/>
      <c r="BQ21" s="14"/>
      <c r="BR21" s="14"/>
      <c r="BS21" s="14"/>
      <c r="BT21" s="14"/>
      <c r="BU21" s="14"/>
      <c r="BV21" s="14"/>
      <c r="BW21" s="14"/>
      <c r="BX21" s="14"/>
      <c r="BY21" s="14"/>
      <c r="BZ21" s="14"/>
      <c r="CA21" s="14"/>
      <c r="CB21" s="14"/>
      <c r="CC21" s="14"/>
      <c r="CD21" s="14"/>
      <c r="CE21" s="14"/>
      <c r="CF21" s="14"/>
      <c r="CG21" s="14"/>
      <c r="CH21" s="14"/>
      <c r="CI21" s="14"/>
      <c r="CJ21" s="14"/>
      <c r="CK21" s="14"/>
      <c r="CL21" s="14"/>
    </row>
    <row r="22" spans="1:90" ht="30" x14ac:dyDescent="0.25">
      <c r="A22" s="12" t="s">
        <v>5</v>
      </c>
      <c r="B22" s="15" t="s">
        <v>538</v>
      </c>
      <c r="C22" s="15" t="s">
        <v>538</v>
      </c>
      <c r="D22" s="18" t="s">
        <v>480</v>
      </c>
      <c r="E22" s="11" t="s">
        <v>539</v>
      </c>
      <c r="F22" s="11" t="s">
        <v>532</v>
      </c>
      <c r="G22" s="9">
        <v>122780</v>
      </c>
      <c r="H22" s="9">
        <v>97946</v>
      </c>
      <c r="I22" s="17" t="s">
        <v>540</v>
      </c>
      <c r="J22" s="15"/>
      <c r="K22" s="17" t="s">
        <v>212</v>
      </c>
      <c r="L22" s="15" t="s">
        <v>205</v>
      </c>
      <c r="M22" s="15" t="s">
        <v>206</v>
      </c>
      <c r="N22" s="15"/>
      <c r="O22" s="17">
        <v>42793</v>
      </c>
      <c r="P22" s="9">
        <f>Tableau_Lancer_la_requête_à_partir_de_Excel_Files[[#This Row],[Aide Massif Obtenue]]+Tableau_Lancer_la_requête_à_partir_de_Excel_Files[[#This Row],[Autre Public2]]</f>
        <v>85787.23</v>
      </c>
      <c r="Q22" s="13">
        <f>(Tableau_Lancer_la_requête_à_partir_de_Excel_Files[[#This Row],[Autre Public2]]+Tableau_Lancer_la_requête_à_partir_de_Excel_Files[[#This Row],[Aide Massif Obtenue]])/Tableau_Lancer_la_requête_à_partir_de_Excel_Files[[#This Row],[Coût total déposé]]</f>
        <v>0.698706874083727</v>
      </c>
      <c r="R22" s="9">
        <f>Tableau_Lancer_la_requête_à_partir_de_Excel_Files[[#This Row],[Total_Etat_FN2 ]]+Tableau_Lancer_la_requête_à_partir_de_Excel_Files[[#This Row],[Total_Regions_FN2 ]]+Tableau_Lancer_la_requête_à_partir_de_Excel_Files[[#This Row],[Total_Dpts_FN2 ]]+Tableau_Lancer_la_requête_à_partir_de_Excel_Files[[#This Row],[''Prévisionnel FEDER'']]</f>
        <v>85787.23</v>
      </c>
      <c r="S22" s="16">
        <f>Tableau_Lancer_la_requête_à_partir_de_Excel_Files[[#This Row],[Aide Massif Obtenue]]/Tableau_Lancer_la_requête_à_partir_de_Excel_Files[[#This Row],[Coût total déposé]]</f>
        <v>0.698706874083727</v>
      </c>
      <c r="T22" s="9">
        <f>Tableau_Lancer_la_requête_à_partir_de_Excel_Files[[#This Row],[Aide Publique Obtenue]]-Tableau_Lancer_la_requête_à_partir_de_Excel_Files[[#This Row],[Aide Publique demandée]]</f>
        <v>-12158.770000000004</v>
      </c>
      <c r="U22" s="9">
        <f>Tableau_Lancer_la_requête_à_partir_de_Excel_Files[[#This Row],[FNADT_FN2]]+Tableau_Lancer_la_requête_à_partir_de_Excel_Files[[#This Row],[AgricultureFN2]]</f>
        <v>85787.23</v>
      </c>
      <c r="V22" s="9">
        <v>85787.23</v>
      </c>
      <c r="W22" s="9"/>
      <c r="X22" s="9">
        <f>Tableau_Lancer_la_requête_à_partir_de_Excel_Files[[#This Row],[ALPC_FN2]]+Tableau_Lancer_la_requête_à_partir_de_Excel_Files[[#This Row],[AURA_FN2]]+Tableau_Lancer_la_requête_à_partir_de_Excel_Files[[#This Row],[BFC_FN2]]+Tableau_Lancer_la_requête_à_partir_de_Excel_Files[[#This Row],[LRMP_FN2]]</f>
        <v>0</v>
      </c>
      <c r="Y22" s="9"/>
      <c r="Z22" s="9"/>
      <c r="AA22" s="9"/>
      <c r="AB22" s="9"/>
      <c r="AC22" s="9">
        <f>Tableau_Lancer_la_requête_à_partir_de_Excel_Files[[#This Row],[03_FN2]]+Tableau_Lancer_la_requête_à_partir_de_Excel_Files[[#This Row],[07_FN2]]+Tableau_Lancer_la_requête_à_partir_de_Excel_Files[[#This Row],[11_FN2]]+Tableau_Lancer_la_requête_à_partir_de_Excel_Files[[#This Row],[12_FN2]]+Tableau_Lancer_la_requête_à_partir_de_Excel_Files[[#This Row],[15_FN2]]+Tableau_Lancer_la_requête_à_partir_de_Excel_Files[[#This Row],[19_FN2]]+Tableau_Lancer_la_requête_à_partir_de_Excel_Files[[#This Row],[21_FN2]]+Tableau_Lancer_la_requête_à_partir_de_Excel_Files[[#This Row],[23_FN2]]+Tableau_Lancer_la_requête_à_partir_de_Excel_Files[[#This Row],[30_FN2]]+Tableau_Lancer_la_requête_à_partir_de_Excel_Files[[#This Row],[34_FN2]]+Tableau_Lancer_la_requête_à_partir_de_Excel_Files[[#This Row],[42_FN2]]+Tableau_Lancer_la_requête_à_partir_de_Excel_Files[[#This Row],[43_FN2]]+Tableau_Lancer_la_requête_à_partir_de_Excel_Files[[#This Row],[46_FN2]]+Tableau_Lancer_la_requête_à_partir_de_Excel_Files[[#This Row],[48_FN2]]+Tableau_Lancer_la_requête_à_partir_de_Excel_Files[[#This Row],[58_FN2]]+Tableau_Lancer_la_requête_à_partir_de_Excel_Files[[#This Row],[63_FN2]]+Tableau_Lancer_la_requête_à_partir_de_Excel_Files[[#This Row],[69_FN2]]+Tableau_Lancer_la_requête_à_partir_de_Excel_Files[[#This Row],[71_FN2]]+Tableau_Lancer_la_requête_à_partir_de_Excel_Files[[#This Row],[81_FN2]]+Tableau_Lancer_la_requête_à_partir_de_Excel_Files[[#This Row],[82_FN2]]+Tableau_Lancer_la_requête_à_partir_de_Excel_Files[[#This Row],[87_FN2]]+Tableau_Lancer_la_requête_à_partir_de_Excel_Files[[#This Row],[89_FN2]]</f>
        <v>0</v>
      </c>
      <c r="AD22" s="9"/>
      <c r="AE22" s="9"/>
      <c r="AF22" s="9"/>
      <c r="AG22" s="9"/>
      <c r="AH22" s="9"/>
      <c r="AI22" s="9"/>
      <c r="AJ22" s="9"/>
      <c r="AK22" s="9"/>
      <c r="AL22" s="9"/>
      <c r="AM22" s="9"/>
      <c r="AN22" s="9"/>
      <c r="AO22" s="9"/>
      <c r="AP22" s="9"/>
      <c r="AQ22" s="9"/>
      <c r="AR22" s="9"/>
      <c r="AS22" s="9"/>
      <c r="AT22" s="9"/>
      <c r="AU22" s="9"/>
      <c r="AV22" s="9"/>
      <c r="AW22" s="9"/>
      <c r="AX22" s="9"/>
      <c r="AY22" s="9"/>
      <c r="AZ22" s="9">
        <v>0</v>
      </c>
      <c r="BA22" s="9">
        <v>0</v>
      </c>
      <c r="BB22" s="18"/>
      <c r="BC22" s="18" t="s">
        <v>619</v>
      </c>
      <c r="BD22" s="9"/>
      <c r="BQ22" s="14"/>
      <c r="BR22" s="14"/>
      <c r="BS22" s="14"/>
      <c r="BT22" s="14"/>
      <c r="BU22" s="14"/>
      <c r="BV22" s="14"/>
      <c r="BW22" s="14"/>
      <c r="BX22" s="14"/>
      <c r="BY22" s="14"/>
      <c r="BZ22" s="14"/>
      <c r="CA22" s="14"/>
      <c r="CB22" s="14"/>
      <c r="CC22" s="14"/>
      <c r="CD22" s="14"/>
      <c r="CE22" s="14"/>
      <c r="CF22" s="14"/>
      <c r="CG22" s="14"/>
      <c r="CH22" s="14"/>
      <c r="CI22" s="14"/>
      <c r="CJ22" s="14"/>
      <c r="CK22" s="14"/>
      <c r="CL22" s="14"/>
    </row>
    <row r="23" spans="1:90" ht="30" x14ac:dyDescent="0.25">
      <c r="A23" s="12" t="s">
        <v>5</v>
      </c>
      <c r="B23" s="15" t="s">
        <v>541</v>
      </c>
      <c r="C23" s="15" t="s">
        <v>541</v>
      </c>
      <c r="D23" s="18" t="s">
        <v>480</v>
      </c>
      <c r="E23" s="11" t="s">
        <v>542</v>
      </c>
      <c r="F23" s="11" t="s">
        <v>532</v>
      </c>
      <c r="G23" s="9">
        <v>77470.8</v>
      </c>
      <c r="H23" s="9">
        <v>54229.56</v>
      </c>
      <c r="I23" s="17" t="s">
        <v>210</v>
      </c>
      <c r="J23" s="15"/>
      <c r="K23" s="17" t="s">
        <v>212</v>
      </c>
      <c r="L23" s="15" t="s">
        <v>205</v>
      </c>
      <c r="M23" s="15" t="s">
        <v>206</v>
      </c>
      <c r="N23" s="15"/>
      <c r="O23" s="17">
        <v>42793</v>
      </c>
      <c r="P23" s="9">
        <f>Tableau_Lancer_la_requête_à_partir_de_Excel_Files[[#This Row],[Aide Massif Obtenue]]+Tableau_Lancer_la_requête_à_partir_de_Excel_Files[[#This Row],[Autre Public2]]</f>
        <v>54225.15</v>
      </c>
      <c r="Q23" s="13">
        <f>(Tableau_Lancer_la_requête_à_partir_de_Excel_Files[[#This Row],[Autre Public2]]+Tableau_Lancer_la_requête_à_partir_de_Excel_Files[[#This Row],[Aide Massif Obtenue]])/Tableau_Lancer_la_requête_à_partir_de_Excel_Files[[#This Row],[Coût total déposé]]</f>
        <v>0.69994307532644562</v>
      </c>
      <c r="R23" s="9">
        <f>Tableau_Lancer_la_requête_à_partir_de_Excel_Files[[#This Row],[Total_Etat_FN2 ]]+Tableau_Lancer_la_requête_à_partir_de_Excel_Files[[#This Row],[Total_Regions_FN2 ]]+Tableau_Lancer_la_requête_à_partir_de_Excel_Files[[#This Row],[Total_Dpts_FN2 ]]+Tableau_Lancer_la_requête_à_partir_de_Excel_Files[[#This Row],[''Prévisionnel FEDER'']]</f>
        <v>54225.15</v>
      </c>
      <c r="S23" s="16">
        <f>Tableau_Lancer_la_requête_à_partir_de_Excel_Files[[#This Row],[Aide Massif Obtenue]]/Tableau_Lancer_la_requête_à_partir_de_Excel_Files[[#This Row],[Coût total déposé]]</f>
        <v>0.69994307532644562</v>
      </c>
      <c r="T23" s="9">
        <f>Tableau_Lancer_la_requête_à_partir_de_Excel_Files[[#This Row],[Aide Publique Obtenue]]-Tableau_Lancer_la_requête_à_partir_de_Excel_Files[[#This Row],[Aide Publique demandée]]</f>
        <v>-4.4099999999962165</v>
      </c>
      <c r="U23" s="9">
        <f>Tableau_Lancer_la_requête_à_partir_de_Excel_Files[[#This Row],[FNADT_FN2]]+Tableau_Lancer_la_requête_à_partir_de_Excel_Files[[#This Row],[AgricultureFN2]]</f>
        <v>54225.15</v>
      </c>
      <c r="V23" s="9">
        <v>54225.15</v>
      </c>
      <c r="W23" s="9"/>
      <c r="X23" s="9">
        <f>Tableau_Lancer_la_requête_à_partir_de_Excel_Files[[#This Row],[ALPC_FN2]]+Tableau_Lancer_la_requête_à_partir_de_Excel_Files[[#This Row],[AURA_FN2]]+Tableau_Lancer_la_requête_à_partir_de_Excel_Files[[#This Row],[BFC_FN2]]+Tableau_Lancer_la_requête_à_partir_de_Excel_Files[[#This Row],[LRMP_FN2]]</f>
        <v>0</v>
      </c>
      <c r="Y23" s="9"/>
      <c r="Z23" s="9"/>
      <c r="AA23" s="9"/>
      <c r="AB23" s="9"/>
      <c r="AC23" s="9">
        <f>Tableau_Lancer_la_requête_à_partir_de_Excel_Files[[#This Row],[03_FN2]]+Tableau_Lancer_la_requête_à_partir_de_Excel_Files[[#This Row],[07_FN2]]+Tableau_Lancer_la_requête_à_partir_de_Excel_Files[[#This Row],[11_FN2]]+Tableau_Lancer_la_requête_à_partir_de_Excel_Files[[#This Row],[12_FN2]]+Tableau_Lancer_la_requête_à_partir_de_Excel_Files[[#This Row],[15_FN2]]+Tableau_Lancer_la_requête_à_partir_de_Excel_Files[[#This Row],[19_FN2]]+Tableau_Lancer_la_requête_à_partir_de_Excel_Files[[#This Row],[21_FN2]]+Tableau_Lancer_la_requête_à_partir_de_Excel_Files[[#This Row],[23_FN2]]+Tableau_Lancer_la_requête_à_partir_de_Excel_Files[[#This Row],[30_FN2]]+Tableau_Lancer_la_requête_à_partir_de_Excel_Files[[#This Row],[34_FN2]]+Tableau_Lancer_la_requête_à_partir_de_Excel_Files[[#This Row],[42_FN2]]+Tableau_Lancer_la_requête_à_partir_de_Excel_Files[[#This Row],[43_FN2]]+Tableau_Lancer_la_requête_à_partir_de_Excel_Files[[#This Row],[46_FN2]]+Tableau_Lancer_la_requête_à_partir_de_Excel_Files[[#This Row],[48_FN2]]+Tableau_Lancer_la_requête_à_partir_de_Excel_Files[[#This Row],[58_FN2]]+Tableau_Lancer_la_requête_à_partir_de_Excel_Files[[#This Row],[63_FN2]]+Tableau_Lancer_la_requête_à_partir_de_Excel_Files[[#This Row],[69_FN2]]+Tableau_Lancer_la_requête_à_partir_de_Excel_Files[[#This Row],[71_FN2]]+Tableau_Lancer_la_requête_à_partir_de_Excel_Files[[#This Row],[81_FN2]]+Tableau_Lancer_la_requête_à_partir_de_Excel_Files[[#This Row],[82_FN2]]+Tableau_Lancer_la_requête_à_partir_de_Excel_Files[[#This Row],[87_FN2]]+Tableau_Lancer_la_requête_à_partir_de_Excel_Files[[#This Row],[89_FN2]]</f>
        <v>0</v>
      </c>
      <c r="AD23" s="9"/>
      <c r="AE23" s="9"/>
      <c r="AF23" s="9"/>
      <c r="AG23" s="9"/>
      <c r="AH23" s="9"/>
      <c r="AI23" s="9"/>
      <c r="AJ23" s="9"/>
      <c r="AK23" s="9"/>
      <c r="AL23" s="9"/>
      <c r="AM23" s="9"/>
      <c r="AN23" s="9"/>
      <c r="AO23" s="9"/>
      <c r="AP23" s="9"/>
      <c r="AQ23" s="9"/>
      <c r="AR23" s="9"/>
      <c r="AS23" s="9"/>
      <c r="AT23" s="9"/>
      <c r="AU23" s="9"/>
      <c r="AV23" s="9"/>
      <c r="AW23" s="9"/>
      <c r="AX23" s="9"/>
      <c r="AY23" s="9"/>
      <c r="AZ23" s="9">
        <v>0</v>
      </c>
      <c r="BA23" s="9">
        <v>0</v>
      </c>
      <c r="BB23" s="18"/>
      <c r="BC23" s="18" t="s">
        <v>619</v>
      </c>
      <c r="BD23" s="9"/>
      <c r="BQ23" s="14"/>
      <c r="BR23" s="14"/>
      <c r="BS23" s="14"/>
      <c r="BT23" s="14"/>
      <c r="BU23" s="14"/>
      <c r="BV23" s="14"/>
      <c r="BW23" s="14"/>
      <c r="BX23" s="14"/>
      <c r="BY23" s="14"/>
      <c r="BZ23" s="14"/>
      <c r="CA23" s="14"/>
      <c r="CB23" s="14"/>
      <c r="CC23" s="14"/>
      <c r="CD23" s="14"/>
      <c r="CE23" s="14"/>
      <c r="CF23" s="14"/>
      <c r="CG23" s="14"/>
      <c r="CH23" s="14"/>
      <c r="CI23" s="14"/>
      <c r="CJ23" s="14"/>
      <c r="CK23" s="14"/>
      <c r="CL23" s="14"/>
    </row>
    <row r="24" spans="1:90" ht="30" x14ac:dyDescent="0.25">
      <c r="A24" s="12" t="s">
        <v>5</v>
      </c>
      <c r="B24" s="15" t="s">
        <v>543</v>
      </c>
      <c r="C24" s="15" t="s">
        <v>543</v>
      </c>
      <c r="D24" s="18" t="s">
        <v>480</v>
      </c>
      <c r="E24" s="11" t="s">
        <v>544</v>
      </c>
      <c r="F24" s="11" t="s">
        <v>532</v>
      </c>
      <c r="G24" s="9">
        <v>155962.69</v>
      </c>
      <c r="H24" s="9">
        <v>109173.88</v>
      </c>
      <c r="I24" s="17" t="s">
        <v>210</v>
      </c>
      <c r="J24" s="15"/>
      <c r="K24" s="17" t="s">
        <v>212</v>
      </c>
      <c r="L24" s="15" t="s">
        <v>205</v>
      </c>
      <c r="M24" s="15" t="s">
        <v>206</v>
      </c>
      <c r="N24" s="15"/>
      <c r="O24" s="17">
        <v>42793</v>
      </c>
      <c r="P24" s="9">
        <f>Tableau_Lancer_la_requête_à_partir_de_Excel_Files[[#This Row],[Aide Massif Obtenue]]+Tableau_Lancer_la_requête_à_partir_de_Excel_Files[[#This Row],[Autre Public2]]</f>
        <v>109171.74</v>
      </c>
      <c r="Q24" s="13">
        <f>(Tableau_Lancer_la_requête_à_partir_de_Excel_Files[[#This Row],[Autre Public2]]+Tableau_Lancer_la_requête_à_partir_de_Excel_Files[[#This Row],[Aide Massif Obtenue]])/Tableau_Lancer_la_requête_à_partir_de_Excel_Files[[#This Row],[Coût total déposé]]</f>
        <v>0.69998625953425142</v>
      </c>
      <c r="R24" s="9">
        <f>Tableau_Lancer_la_requête_à_partir_de_Excel_Files[[#This Row],[Total_Etat_FN2 ]]+Tableau_Lancer_la_requête_à_partir_de_Excel_Files[[#This Row],[Total_Regions_FN2 ]]+Tableau_Lancer_la_requête_à_partir_de_Excel_Files[[#This Row],[Total_Dpts_FN2 ]]+Tableau_Lancer_la_requête_à_partir_de_Excel_Files[[#This Row],[''Prévisionnel FEDER'']]</f>
        <v>109171.74</v>
      </c>
      <c r="S24" s="16">
        <f>Tableau_Lancer_la_requête_à_partir_de_Excel_Files[[#This Row],[Aide Massif Obtenue]]/Tableau_Lancer_la_requête_à_partir_de_Excel_Files[[#This Row],[Coût total déposé]]</f>
        <v>0.69998625953425142</v>
      </c>
      <c r="T24" s="9">
        <f>Tableau_Lancer_la_requête_à_partir_de_Excel_Files[[#This Row],[Aide Publique Obtenue]]-Tableau_Lancer_la_requête_à_partir_de_Excel_Files[[#This Row],[Aide Publique demandée]]</f>
        <v>-2.1399999999994179</v>
      </c>
      <c r="U24" s="9">
        <f>Tableau_Lancer_la_requête_à_partir_de_Excel_Files[[#This Row],[FNADT_FN2]]+Tableau_Lancer_la_requête_à_partir_de_Excel_Files[[#This Row],[AgricultureFN2]]</f>
        <v>109171.74</v>
      </c>
      <c r="V24" s="9">
        <v>109171.74</v>
      </c>
      <c r="W24" s="9"/>
      <c r="X24" s="9">
        <f>Tableau_Lancer_la_requête_à_partir_de_Excel_Files[[#This Row],[ALPC_FN2]]+Tableau_Lancer_la_requête_à_partir_de_Excel_Files[[#This Row],[AURA_FN2]]+Tableau_Lancer_la_requête_à_partir_de_Excel_Files[[#This Row],[BFC_FN2]]+Tableau_Lancer_la_requête_à_partir_de_Excel_Files[[#This Row],[LRMP_FN2]]</f>
        <v>0</v>
      </c>
      <c r="Y24" s="9"/>
      <c r="Z24" s="9"/>
      <c r="AA24" s="9"/>
      <c r="AB24" s="9"/>
      <c r="AC24" s="9">
        <f>Tableau_Lancer_la_requête_à_partir_de_Excel_Files[[#This Row],[03_FN2]]+Tableau_Lancer_la_requête_à_partir_de_Excel_Files[[#This Row],[07_FN2]]+Tableau_Lancer_la_requête_à_partir_de_Excel_Files[[#This Row],[11_FN2]]+Tableau_Lancer_la_requête_à_partir_de_Excel_Files[[#This Row],[12_FN2]]+Tableau_Lancer_la_requête_à_partir_de_Excel_Files[[#This Row],[15_FN2]]+Tableau_Lancer_la_requête_à_partir_de_Excel_Files[[#This Row],[19_FN2]]+Tableau_Lancer_la_requête_à_partir_de_Excel_Files[[#This Row],[21_FN2]]+Tableau_Lancer_la_requête_à_partir_de_Excel_Files[[#This Row],[23_FN2]]+Tableau_Lancer_la_requête_à_partir_de_Excel_Files[[#This Row],[30_FN2]]+Tableau_Lancer_la_requête_à_partir_de_Excel_Files[[#This Row],[34_FN2]]+Tableau_Lancer_la_requête_à_partir_de_Excel_Files[[#This Row],[42_FN2]]+Tableau_Lancer_la_requête_à_partir_de_Excel_Files[[#This Row],[43_FN2]]+Tableau_Lancer_la_requête_à_partir_de_Excel_Files[[#This Row],[46_FN2]]+Tableau_Lancer_la_requête_à_partir_de_Excel_Files[[#This Row],[48_FN2]]+Tableau_Lancer_la_requête_à_partir_de_Excel_Files[[#This Row],[58_FN2]]+Tableau_Lancer_la_requête_à_partir_de_Excel_Files[[#This Row],[63_FN2]]+Tableau_Lancer_la_requête_à_partir_de_Excel_Files[[#This Row],[69_FN2]]+Tableau_Lancer_la_requête_à_partir_de_Excel_Files[[#This Row],[71_FN2]]+Tableau_Lancer_la_requête_à_partir_de_Excel_Files[[#This Row],[81_FN2]]+Tableau_Lancer_la_requête_à_partir_de_Excel_Files[[#This Row],[82_FN2]]+Tableau_Lancer_la_requête_à_partir_de_Excel_Files[[#This Row],[87_FN2]]+Tableau_Lancer_la_requête_à_partir_de_Excel_Files[[#This Row],[89_FN2]]</f>
        <v>0</v>
      </c>
      <c r="AD24" s="9"/>
      <c r="AE24" s="9"/>
      <c r="AF24" s="9"/>
      <c r="AG24" s="9"/>
      <c r="AH24" s="9"/>
      <c r="AI24" s="9"/>
      <c r="AJ24" s="9"/>
      <c r="AK24" s="9"/>
      <c r="AL24" s="9"/>
      <c r="AM24" s="9"/>
      <c r="AN24" s="9"/>
      <c r="AO24" s="9"/>
      <c r="AP24" s="9"/>
      <c r="AQ24" s="9"/>
      <c r="AR24" s="9"/>
      <c r="AS24" s="9"/>
      <c r="AT24" s="9"/>
      <c r="AU24" s="9"/>
      <c r="AV24" s="9"/>
      <c r="AW24" s="9"/>
      <c r="AX24" s="9"/>
      <c r="AY24" s="9"/>
      <c r="AZ24" s="9">
        <v>0</v>
      </c>
      <c r="BA24" s="9">
        <v>0</v>
      </c>
      <c r="BB24" s="18"/>
      <c r="BC24" s="18" t="s">
        <v>619</v>
      </c>
      <c r="BD24" s="9"/>
      <c r="BQ24" s="14"/>
      <c r="BR24" s="14"/>
      <c r="BS24" s="14"/>
      <c r="BT24" s="14"/>
      <c r="BU24" s="14"/>
      <c r="BV24" s="14"/>
      <c r="BW24" s="14"/>
      <c r="BX24" s="14"/>
      <c r="BY24" s="14"/>
      <c r="BZ24" s="14"/>
      <c r="CA24" s="14"/>
      <c r="CB24" s="14"/>
      <c r="CC24" s="14"/>
      <c r="CD24" s="14"/>
      <c r="CE24" s="14"/>
      <c r="CF24" s="14"/>
      <c r="CG24" s="14"/>
      <c r="CH24" s="14"/>
      <c r="CI24" s="14"/>
      <c r="CJ24" s="14"/>
      <c r="CK24" s="14"/>
      <c r="CL24" s="14"/>
    </row>
    <row r="25" spans="1:90" ht="30" x14ac:dyDescent="0.25">
      <c r="A25" s="12" t="s">
        <v>5</v>
      </c>
      <c r="B25" s="15" t="s">
        <v>545</v>
      </c>
      <c r="C25" s="15" t="s">
        <v>545</v>
      </c>
      <c r="D25" s="18" t="s">
        <v>480</v>
      </c>
      <c r="E25" s="11" t="s">
        <v>546</v>
      </c>
      <c r="F25" s="11" t="s">
        <v>532</v>
      </c>
      <c r="G25" s="9">
        <v>148125.09</v>
      </c>
      <c r="H25" s="9">
        <v>118500.07</v>
      </c>
      <c r="I25" s="17" t="s">
        <v>213</v>
      </c>
      <c r="J25" s="15"/>
      <c r="K25" s="17" t="s">
        <v>212</v>
      </c>
      <c r="L25" s="15" t="s">
        <v>205</v>
      </c>
      <c r="M25" s="15" t="s">
        <v>221</v>
      </c>
      <c r="N25" s="15"/>
      <c r="O25" s="17">
        <v>42793</v>
      </c>
      <c r="P25" s="9">
        <f>Tableau_Lancer_la_requête_à_partir_de_Excel_Files[[#This Row],[Aide Massif Obtenue]]+Tableau_Lancer_la_requête_à_partir_de_Excel_Files[[#This Row],[Autre Public2]]</f>
        <v>101369.7</v>
      </c>
      <c r="Q25" s="13">
        <f>(Tableau_Lancer_la_requête_à_partir_de_Excel_Files[[#This Row],[Autre Public2]]+Tableau_Lancer_la_requête_à_partir_de_Excel_Files[[#This Row],[Aide Massif Obtenue]])/Tableau_Lancer_la_requête_à_partir_de_Excel_Files[[#This Row],[Coût total déposé]]</f>
        <v>0.68435198925448759</v>
      </c>
      <c r="R25" s="9">
        <f>Tableau_Lancer_la_requête_à_partir_de_Excel_Files[[#This Row],[Total_Etat_FN2 ]]+Tableau_Lancer_la_requête_à_partir_de_Excel_Files[[#This Row],[Total_Regions_FN2 ]]+Tableau_Lancer_la_requête_à_partir_de_Excel_Files[[#This Row],[Total_Dpts_FN2 ]]+Tableau_Lancer_la_requête_à_partir_de_Excel_Files[[#This Row],[''Prévisionnel FEDER'']]</f>
        <v>101369.7</v>
      </c>
      <c r="S25" s="16">
        <f>Tableau_Lancer_la_requête_à_partir_de_Excel_Files[[#This Row],[Aide Massif Obtenue]]/Tableau_Lancer_la_requête_à_partir_de_Excel_Files[[#This Row],[Coût total déposé]]</f>
        <v>0.68435198925448759</v>
      </c>
      <c r="T25" s="9">
        <f>Tableau_Lancer_la_requête_à_partir_de_Excel_Files[[#This Row],[Aide Publique Obtenue]]-Tableau_Lancer_la_requête_à_partir_de_Excel_Files[[#This Row],[Aide Publique demandée]]</f>
        <v>-17130.37000000001</v>
      </c>
      <c r="U25" s="9">
        <f>Tableau_Lancer_la_requête_à_partir_de_Excel_Files[[#This Row],[FNADT_FN2]]+Tableau_Lancer_la_requête_à_partir_de_Excel_Files[[#This Row],[AgricultureFN2]]</f>
        <v>81369.7</v>
      </c>
      <c r="V25" s="9">
        <v>81369.7</v>
      </c>
      <c r="W25" s="9"/>
      <c r="X25" s="9">
        <f>Tableau_Lancer_la_requête_à_partir_de_Excel_Files[[#This Row],[ALPC_FN2]]+Tableau_Lancer_la_requête_à_partir_de_Excel_Files[[#This Row],[AURA_FN2]]+Tableau_Lancer_la_requête_à_partir_de_Excel_Files[[#This Row],[BFC_FN2]]+Tableau_Lancer_la_requête_à_partir_de_Excel_Files[[#This Row],[LRMP_FN2]]</f>
        <v>20000</v>
      </c>
      <c r="Y25" s="9">
        <v>20000</v>
      </c>
      <c r="Z25" s="9"/>
      <c r="AA25" s="9"/>
      <c r="AB25" s="9"/>
      <c r="AC25" s="9">
        <f>Tableau_Lancer_la_requête_à_partir_de_Excel_Files[[#This Row],[03_FN2]]+Tableau_Lancer_la_requête_à_partir_de_Excel_Files[[#This Row],[07_FN2]]+Tableau_Lancer_la_requête_à_partir_de_Excel_Files[[#This Row],[11_FN2]]+Tableau_Lancer_la_requête_à_partir_de_Excel_Files[[#This Row],[12_FN2]]+Tableau_Lancer_la_requête_à_partir_de_Excel_Files[[#This Row],[15_FN2]]+Tableau_Lancer_la_requête_à_partir_de_Excel_Files[[#This Row],[19_FN2]]+Tableau_Lancer_la_requête_à_partir_de_Excel_Files[[#This Row],[21_FN2]]+Tableau_Lancer_la_requête_à_partir_de_Excel_Files[[#This Row],[23_FN2]]+Tableau_Lancer_la_requête_à_partir_de_Excel_Files[[#This Row],[30_FN2]]+Tableau_Lancer_la_requête_à_partir_de_Excel_Files[[#This Row],[34_FN2]]+Tableau_Lancer_la_requête_à_partir_de_Excel_Files[[#This Row],[42_FN2]]+Tableau_Lancer_la_requête_à_partir_de_Excel_Files[[#This Row],[43_FN2]]+Tableau_Lancer_la_requête_à_partir_de_Excel_Files[[#This Row],[46_FN2]]+Tableau_Lancer_la_requête_à_partir_de_Excel_Files[[#This Row],[48_FN2]]+Tableau_Lancer_la_requête_à_partir_de_Excel_Files[[#This Row],[58_FN2]]+Tableau_Lancer_la_requête_à_partir_de_Excel_Files[[#This Row],[63_FN2]]+Tableau_Lancer_la_requête_à_partir_de_Excel_Files[[#This Row],[69_FN2]]+Tableau_Lancer_la_requête_à_partir_de_Excel_Files[[#This Row],[71_FN2]]+Tableau_Lancer_la_requête_à_partir_de_Excel_Files[[#This Row],[81_FN2]]+Tableau_Lancer_la_requête_à_partir_de_Excel_Files[[#This Row],[82_FN2]]+Tableau_Lancer_la_requête_à_partir_de_Excel_Files[[#This Row],[87_FN2]]+Tableau_Lancer_la_requête_à_partir_de_Excel_Files[[#This Row],[89_FN2]]</f>
        <v>0</v>
      </c>
      <c r="AD25" s="9"/>
      <c r="AE25" s="9"/>
      <c r="AF25" s="9"/>
      <c r="AG25" s="9"/>
      <c r="AH25" s="9"/>
      <c r="AI25" s="9"/>
      <c r="AJ25" s="9"/>
      <c r="AK25" s="9"/>
      <c r="AL25" s="9"/>
      <c r="AM25" s="9"/>
      <c r="AN25" s="9"/>
      <c r="AO25" s="9"/>
      <c r="AP25" s="9"/>
      <c r="AQ25" s="9"/>
      <c r="AR25" s="9"/>
      <c r="AS25" s="9"/>
      <c r="AT25" s="9"/>
      <c r="AU25" s="9"/>
      <c r="AV25" s="9"/>
      <c r="AW25" s="9"/>
      <c r="AX25" s="9"/>
      <c r="AY25" s="9"/>
      <c r="AZ25" s="9">
        <v>0</v>
      </c>
      <c r="BA25" s="9">
        <v>0</v>
      </c>
      <c r="BB25" s="18"/>
      <c r="BC25" s="18" t="s">
        <v>619</v>
      </c>
      <c r="BD25" s="9"/>
      <c r="BQ25" s="14"/>
      <c r="BR25" s="14"/>
      <c r="BS25" s="14"/>
      <c r="BT25" s="14"/>
      <c r="BU25" s="14"/>
      <c r="BV25" s="14"/>
      <c r="BW25" s="14"/>
      <c r="BX25" s="14"/>
      <c r="BY25" s="14"/>
      <c r="BZ25" s="14"/>
      <c r="CA25" s="14"/>
      <c r="CB25" s="14"/>
      <c r="CC25" s="14"/>
      <c r="CD25" s="14"/>
      <c r="CE25" s="14"/>
      <c r="CF25" s="14"/>
      <c r="CG25" s="14"/>
      <c r="CH25" s="14"/>
      <c r="CI25" s="14"/>
      <c r="CJ25" s="14"/>
      <c r="CK25" s="14"/>
      <c r="CL25" s="14"/>
    </row>
    <row r="26" spans="1:90" ht="30" x14ac:dyDescent="0.25">
      <c r="A26" s="12" t="s">
        <v>5</v>
      </c>
      <c r="B26" s="15" t="s">
        <v>547</v>
      </c>
      <c r="C26" s="15" t="s">
        <v>547</v>
      </c>
      <c r="D26" s="18" t="s">
        <v>480</v>
      </c>
      <c r="E26" s="11" t="s">
        <v>548</v>
      </c>
      <c r="F26" s="11" t="s">
        <v>532</v>
      </c>
      <c r="G26" s="9">
        <v>155603.75</v>
      </c>
      <c r="H26" s="9">
        <v>124482.9</v>
      </c>
      <c r="I26" s="17" t="s">
        <v>213</v>
      </c>
      <c r="J26" s="15"/>
      <c r="K26" s="17" t="s">
        <v>212</v>
      </c>
      <c r="L26" s="15" t="s">
        <v>205</v>
      </c>
      <c r="M26" s="15" t="s">
        <v>220</v>
      </c>
      <c r="N26" s="15"/>
      <c r="O26" s="17">
        <v>42793</v>
      </c>
      <c r="P26" s="9">
        <f>Tableau_Lancer_la_requête_à_partir_de_Excel_Files[[#This Row],[Aide Massif Obtenue]]+Tableau_Lancer_la_requête_à_partir_de_Excel_Files[[#This Row],[Autre Public2]]</f>
        <v>108920.39</v>
      </c>
      <c r="Q26" s="13">
        <f>(Tableau_Lancer_la_requête_à_partir_de_Excel_Files[[#This Row],[Autre Public2]]+Tableau_Lancer_la_requête_à_partir_de_Excel_Files[[#This Row],[Aide Massif Obtenue]])/Tableau_Lancer_la_requête_à_partir_de_Excel_Files[[#This Row],[Coût total déposé]]</f>
        <v>0.69998563659294843</v>
      </c>
      <c r="R26" s="9">
        <f>Tableau_Lancer_la_requête_à_partir_de_Excel_Files[[#This Row],[Total_Etat_FN2 ]]+Tableau_Lancer_la_requête_à_partir_de_Excel_Files[[#This Row],[Total_Regions_FN2 ]]+Tableau_Lancer_la_requête_à_partir_de_Excel_Files[[#This Row],[Total_Dpts_FN2 ]]+Tableau_Lancer_la_requête_à_partir_de_Excel_Files[[#This Row],[''Prévisionnel FEDER'']]</f>
        <v>108920.39</v>
      </c>
      <c r="S26" s="16">
        <f>Tableau_Lancer_la_requête_à_partir_de_Excel_Files[[#This Row],[Aide Massif Obtenue]]/Tableau_Lancer_la_requête_à_partir_de_Excel_Files[[#This Row],[Coût total déposé]]</f>
        <v>0.69998563659294843</v>
      </c>
      <c r="T26" s="9">
        <f>Tableau_Lancer_la_requête_à_partir_de_Excel_Files[[#This Row],[Aide Publique Obtenue]]-Tableau_Lancer_la_requête_à_partir_de_Excel_Files[[#This Row],[Aide Publique demandée]]</f>
        <v>-15562.509999999995</v>
      </c>
      <c r="U26" s="9">
        <f>Tableau_Lancer_la_requête_à_partir_de_Excel_Files[[#This Row],[FNADT_FN2]]+Tableau_Lancer_la_requête_à_partir_de_Excel_Files[[#This Row],[AgricultureFN2]]</f>
        <v>102920.39</v>
      </c>
      <c r="V26" s="9">
        <v>102920.39</v>
      </c>
      <c r="W26" s="9"/>
      <c r="X26" s="9">
        <f>Tableau_Lancer_la_requête_à_partir_de_Excel_Files[[#This Row],[ALPC_FN2]]+Tableau_Lancer_la_requête_à_partir_de_Excel_Files[[#This Row],[AURA_FN2]]+Tableau_Lancer_la_requête_à_partir_de_Excel_Files[[#This Row],[BFC_FN2]]+Tableau_Lancer_la_requête_à_partir_de_Excel_Files[[#This Row],[LRMP_FN2]]</f>
        <v>6000</v>
      </c>
      <c r="Y26" s="9"/>
      <c r="Z26" s="9"/>
      <c r="AA26" s="9"/>
      <c r="AB26" s="9">
        <v>6000</v>
      </c>
      <c r="AC26" s="9">
        <f>Tableau_Lancer_la_requête_à_partir_de_Excel_Files[[#This Row],[03_FN2]]+Tableau_Lancer_la_requête_à_partir_de_Excel_Files[[#This Row],[07_FN2]]+Tableau_Lancer_la_requête_à_partir_de_Excel_Files[[#This Row],[11_FN2]]+Tableau_Lancer_la_requête_à_partir_de_Excel_Files[[#This Row],[12_FN2]]+Tableau_Lancer_la_requête_à_partir_de_Excel_Files[[#This Row],[15_FN2]]+Tableau_Lancer_la_requête_à_partir_de_Excel_Files[[#This Row],[19_FN2]]+Tableau_Lancer_la_requête_à_partir_de_Excel_Files[[#This Row],[21_FN2]]+Tableau_Lancer_la_requête_à_partir_de_Excel_Files[[#This Row],[23_FN2]]+Tableau_Lancer_la_requête_à_partir_de_Excel_Files[[#This Row],[30_FN2]]+Tableau_Lancer_la_requête_à_partir_de_Excel_Files[[#This Row],[34_FN2]]+Tableau_Lancer_la_requête_à_partir_de_Excel_Files[[#This Row],[42_FN2]]+Tableau_Lancer_la_requête_à_partir_de_Excel_Files[[#This Row],[43_FN2]]+Tableau_Lancer_la_requête_à_partir_de_Excel_Files[[#This Row],[46_FN2]]+Tableau_Lancer_la_requête_à_partir_de_Excel_Files[[#This Row],[48_FN2]]+Tableau_Lancer_la_requête_à_partir_de_Excel_Files[[#This Row],[58_FN2]]+Tableau_Lancer_la_requête_à_partir_de_Excel_Files[[#This Row],[63_FN2]]+Tableau_Lancer_la_requête_à_partir_de_Excel_Files[[#This Row],[69_FN2]]+Tableau_Lancer_la_requête_à_partir_de_Excel_Files[[#This Row],[71_FN2]]+Tableau_Lancer_la_requête_à_partir_de_Excel_Files[[#This Row],[81_FN2]]+Tableau_Lancer_la_requête_à_partir_de_Excel_Files[[#This Row],[82_FN2]]+Tableau_Lancer_la_requête_à_partir_de_Excel_Files[[#This Row],[87_FN2]]+Tableau_Lancer_la_requête_à_partir_de_Excel_Files[[#This Row],[89_FN2]]</f>
        <v>0</v>
      </c>
      <c r="AD26" s="9"/>
      <c r="AE26" s="9"/>
      <c r="AF26" s="9"/>
      <c r="AG26" s="9"/>
      <c r="AH26" s="9"/>
      <c r="AI26" s="9"/>
      <c r="AJ26" s="9"/>
      <c r="AK26" s="9"/>
      <c r="AL26" s="9"/>
      <c r="AM26" s="9"/>
      <c r="AN26" s="9"/>
      <c r="AO26" s="9"/>
      <c r="AP26" s="9"/>
      <c r="AQ26" s="9"/>
      <c r="AR26" s="9"/>
      <c r="AS26" s="9"/>
      <c r="AT26" s="9"/>
      <c r="AU26" s="9"/>
      <c r="AV26" s="9"/>
      <c r="AW26" s="9"/>
      <c r="AX26" s="9"/>
      <c r="AY26" s="9"/>
      <c r="AZ26" s="9">
        <v>0</v>
      </c>
      <c r="BA26" s="9">
        <v>0</v>
      </c>
      <c r="BB26" s="18"/>
      <c r="BC26" s="18" t="s">
        <v>619</v>
      </c>
      <c r="BD26" s="23" t="s">
        <v>700</v>
      </c>
      <c r="BQ26" s="14"/>
      <c r="BR26" s="14"/>
      <c r="BS26" s="14"/>
      <c r="BT26" s="14"/>
      <c r="BU26" s="14"/>
      <c r="BV26" s="14"/>
      <c r="BW26" s="14"/>
      <c r="BX26" s="14"/>
      <c r="BY26" s="14"/>
      <c r="BZ26" s="14"/>
      <c r="CA26" s="14"/>
      <c r="CB26" s="14"/>
      <c r="CC26" s="14"/>
      <c r="CD26" s="14"/>
      <c r="CE26" s="14"/>
      <c r="CF26" s="14"/>
      <c r="CG26" s="14"/>
      <c r="CH26" s="14"/>
      <c r="CI26" s="14"/>
      <c r="CJ26" s="14"/>
      <c r="CK26" s="14"/>
      <c r="CL26" s="14"/>
    </row>
    <row r="27" spans="1:90" ht="30" x14ac:dyDescent="0.25">
      <c r="A27" s="12" t="s">
        <v>5</v>
      </c>
      <c r="B27" s="15" t="s">
        <v>549</v>
      </c>
      <c r="C27" s="15" t="s">
        <v>549</v>
      </c>
      <c r="D27" s="18" t="s">
        <v>480</v>
      </c>
      <c r="E27" s="11" t="s">
        <v>550</v>
      </c>
      <c r="F27" s="11" t="s">
        <v>532</v>
      </c>
      <c r="G27" s="9">
        <v>56246.47</v>
      </c>
      <c r="H27" s="9">
        <v>39372.53</v>
      </c>
      <c r="I27" s="17" t="s">
        <v>210</v>
      </c>
      <c r="J27" s="15"/>
      <c r="K27" s="17" t="s">
        <v>212</v>
      </c>
      <c r="L27" s="15" t="s">
        <v>205</v>
      </c>
      <c r="M27" s="15" t="s">
        <v>220</v>
      </c>
      <c r="N27" s="15"/>
      <c r="O27" s="17">
        <v>42793</v>
      </c>
      <c r="P27" s="9">
        <f>Tableau_Lancer_la_requête_à_partir_de_Excel_Files[[#This Row],[Aide Massif Obtenue]]+Tableau_Lancer_la_requête_à_partir_de_Excel_Files[[#This Row],[Autre Public2]]</f>
        <v>39369.47</v>
      </c>
      <c r="Q27" s="13">
        <f>(Tableau_Lancer_la_requête_à_partir_de_Excel_Files[[#This Row],[Autre Public2]]+Tableau_Lancer_la_requête_à_partir_de_Excel_Files[[#This Row],[Aide Massif Obtenue]])/Tableau_Lancer_la_requête_à_partir_de_Excel_Files[[#This Row],[Coût total déposé]]</f>
        <v>0.69994561436477698</v>
      </c>
      <c r="R27" s="9">
        <f>Tableau_Lancer_la_requête_à_partir_de_Excel_Files[[#This Row],[Total_Etat_FN2 ]]+Tableau_Lancer_la_requête_à_partir_de_Excel_Files[[#This Row],[Total_Regions_FN2 ]]+Tableau_Lancer_la_requête_à_partir_de_Excel_Files[[#This Row],[Total_Dpts_FN2 ]]+Tableau_Lancer_la_requête_à_partir_de_Excel_Files[[#This Row],[''Prévisionnel FEDER'']]</f>
        <v>39369.47</v>
      </c>
      <c r="S27" s="16">
        <f>Tableau_Lancer_la_requête_à_partir_de_Excel_Files[[#This Row],[Aide Massif Obtenue]]/Tableau_Lancer_la_requête_à_partir_de_Excel_Files[[#This Row],[Coût total déposé]]</f>
        <v>0.69994561436477698</v>
      </c>
      <c r="T27" s="9">
        <f>Tableau_Lancer_la_requête_à_partir_de_Excel_Files[[#This Row],[Aide Publique Obtenue]]-Tableau_Lancer_la_requête_à_partir_de_Excel_Files[[#This Row],[Aide Publique demandée]]</f>
        <v>-3.0599999999976717</v>
      </c>
      <c r="U27" s="9">
        <f>Tableau_Lancer_la_requête_à_partir_de_Excel_Files[[#This Row],[FNADT_FN2]]+Tableau_Lancer_la_requête_à_partir_de_Excel_Files[[#This Row],[AgricultureFN2]]</f>
        <v>39369.47</v>
      </c>
      <c r="V27" s="9">
        <v>39369.47</v>
      </c>
      <c r="W27" s="9"/>
      <c r="X27" s="9">
        <f>Tableau_Lancer_la_requête_à_partir_de_Excel_Files[[#This Row],[ALPC_FN2]]+Tableau_Lancer_la_requête_à_partir_de_Excel_Files[[#This Row],[AURA_FN2]]+Tableau_Lancer_la_requête_à_partir_de_Excel_Files[[#This Row],[BFC_FN2]]+Tableau_Lancer_la_requête_à_partir_de_Excel_Files[[#This Row],[LRMP_FN2]]</f>
        <v>0</v>
      </c>
      <c r="Y27" s="9"/>
      <c r="Z27" s="9"/>
      <c r="AA27" s="9"/>
      <c r="AB27" s="9"/>
      <c r="AC27" s="9">
        <f>Tableau_Lancer_la_requête_à_partir_de_Excel_Files[[#This Row],[03_FN2]]+Tableau_Lancer_la_requête_à_partir_de_Excel_Files[[#This Row],[07_FN2]]+Tableau_Lancer_la_requête_à_partir_de_Excel_Files[[#This Row],[11_FN2]]+Tableau_Lancer_la_requête_à_partir_de_Excel_Files[[#This Row],[12_FN2]]+Tableau_Lancer_la_requête_à_partir_de_Excel_Files[[#This Row],[15_FN2]]+Tableau_Lancer_la_requête_à_partir_de_Excel_Files[[#This Row],[19_FN2]]+Tableau_Lancer_la_requête_à_partir_de_Excel_Files[[#This Row],[21_FN2]]+Tableau_Lancer_la_requête_à_partir_de_Excel_Files[[#This Row],[23_FN2]]+Tableau_Lancer_la_requête_à_partir_de_Excel_Files[[#This Row],[30_FN2]]+Tableau_Lancer_la_requête_à_partir_de_Excel_Files[[#This Row],[34_FN2]]+Tableau_Lancer_la_requête_à_partir_de_Excel_Files[[#This Row],[42_FN2]]+Tableau_Lancer_la_requête_à_partir_de_Excel_Files[[#This Row],[43_FN2]]+Tableau_Lancer_la_requête_à_partir_de_Excel_Files[[#This Row],[46_FN2]]+Tableau_Lancer_la_requête_à_partir_de_Excel_Files[[#This Row],[48_FN2]]+Tableau_Lancer_la_requête_à_partir_de_Excel_Files[[#This Row],[58_FN2]]+Tableau_Lancer_la_requête_à_partir_de_Excel_Files[[#This Row],[63_FN2]]+Tableau_Lancer_la_requête_à_partir_de_Excel_Files[[#This Row],[69_FN2]]+Tableau_Lancer_la_requête_à_partir_de_Excel_Files[[#This Row],[71_FN2]]+Tableau_Lancer_la_requête_à_partir_de_Excel_Files[[#This Row],[81_FN2]]+Tableau_Lancer_la_requête_à_partir_de_Excel_Files[[#This Row],[82_FN2]]+Tableau_Lancer_la_requête_à_partir_de_Excel_Files[[#This Row],[87_FN2]]+Tableau_Lancer_la_requête_à_partir_de_Excel_Files[[#This Row],[89_FN2]]</f>
        <v>0</v>
      </c>
      <c r="AD27" s="9"/>
      <c r="AE27" s="9"/>
      <c r="AF27" s="9"/>
      <c r="AG27" s="9"/>
      <c r="AH27" s="9"/>
      <c r="AI27" s="9"/>
      <c r="AJ27" s="9"/>
      <c r="AK27" s="9"/>
      <c r="AL27" s="9"/>
      <c r="AM27" s="9"/>
      <c r="AN27" s="9"/>
      <c r="AO27" s="9"/>
      <c r="AP27" s="9"/>
      <c r="AQ27" s="9"/>
      <c r="AR27" s="9"/>
      <c r="AS27" s="9"/>
      <c r="AT27" s="9"/>
      <c r="AU27" s="9"/>
      <c r="AV27" s="9"/>
      <c r="AW27" s="9"/>
      <c r="AX27" s="9"/>
      <c r="AY27" s="9"/>
      <c r="AZ27" s="9">
        <v>0</v>
      </c>
      <c r="BA27" s="9">
        <v>0</v>
      </c>
      <c r="BB27" s="18"/>
      <c r="BC27" s="18" t="s">
        <v>619</v>
      </c>
      <c r="BD27" s="9"/>
      <c r="BQ27" s="14"/>
      <c r="BR27" s="14"/>
      <c r="BS27" s="14"/>
      <c r="BT27" s="14"/>
      <c r="BU27" s="14"/>
      <c r="BV27" s="14"/>
      <c r="BW27" s="14"/>
      <c r="BX27" s="14"/>
      <c r="BY27" s="14"/>
      <c r="BZ27" s="14"/>
      <c r="CA27" s="14"/>
      <c r="CB27" s="14"/>
      <c r="CC27" s="14"/>
      <c r="CD27" s="14"/>
      <c r="CE27" s="14"/>
      <c r="CF27" s="14"/>
      <c r="CG27" s="14"/>
      <c r="CH27" s="14"/>
      <c r="CI27" s="14"/>
      <c r="CJ27" s="14"/>
      <c r="CK27" s="14"/>
      <c r="CL27" s="14"/>
    </row>
    <row r="28" spans="1:90" x14ac:dyDescent="0.25">
      <c r="A28" s="12" t="s">
        <v>6</v>
      </c>
      <c r="B28" s="15" t="s">
        <v>236</v>
      </c>
      <c r="C28" s="15" t="s">
        <v>552</v>
      </c>
      <c r="D28" s="18" t="s">
        <v>280</v>
      </c>
      <c r="E28" s="11" t="s">
        <v>234</v>
      </c>
      <c r="F28" s="11" t="s">
        <v>235</v>
      </c>
      <c r="G28" s="9">
        <v>85000</v>
      </c>
      <c r="H28" s="9">
        <v>51100</v>
      </c>
      <c r="I28" s="17" t="s">
        <v>237</v>
      </c>
      <c r="J28" s="15">
        <v>34000</v>
      </c>
      <c r="K28" s="17" t="s">
        <v>211</v>
      </c>
      <c r="L28" s="15"/>
      <c r="M28" s="15" t="s">
        <v>206</v>
      </c>
      <c r="N28" s="15"/>
      <c r="O28" s="17">
        <v>42849</v>
      </c>
      <c r="P28" s="9">
        <f>Tableau_Lancer_la_requête_à_partir_de_Excel_Files[[#This Row],[Aide Massif Obtenue]]+Tableau_Lancer_la_requête_à_partir_de_Excel_Files[[#This Row],[Autre Public2]]</f>
        <v>50980</v>
      </c>
      <c r="Q28" s="13">
        <f>(Tableau_Lancer_la_requête_à_partir_de_Excel_Files[[#This Row],[Autre Public2]]+Tableau_Lancer_la_requête_à_partir_de_Excel_Files[[#This Row],[Aide Massif Obtenue]])/Tableau_Lancer_la_requête_à_partir_de_Excel_Files[[#This Row],[Coût total déposé]]</f>
        <v>0.59976470588235298</v>
      </c>
      <c r="R28" s="9">
        <f>Tableau_Lancer_la_requête_à_partir_de_Excel_Files[[#This Row],[Total_Etat_FN2 ]]+Tableau_Lancer_la_requête_à_partir_de_Excel_Files[[#This Row],[Total_Regions_FN2 ]]+Tableau_Lancer_la_requête_à_partir_de_Excel_Files[[#This Row],[Total_Dpts_FN2 ]]+Tableau_Lancer_la_requête_à_partir_de_Excel_Files[[#This Row],[''Prévisionnel FEDER'']]</f>
        <v>50980</v>
      </c>
      <c r="S28" s="16">
        <f>Tableau_Lancer_la_requête_à_partir_de_Excel_Files[[#This Row],[Aide Massif Obtenue]]/Tableau_Lancer_la_requête_à_partir_de_Excel_Files[[#This Row],[Coût total déposé]]</f>
        <v>0.59976470588235298</v>
      </c>
      <c r="T28" s="9">
        <f>Tableau_Lancer_la_requête_à_partir_de_Excel_Files[[#This Row],[Aide Publique Obtenue]]-Tableau_Lancer_la_requête_à_partir_de_Excel_Files[[#This Row],[Aide Publique demandée]]</f>
        <v>-120</v>
      </c>
      <c r="U28" s="9">
        <f>Tableau_Lancer_la_requête_à_partir_de_Excel_Files[[#This Row],[FNADT_FN2]]+Tableau_Lancer_la_requête_à_partir_de_Excel_Files[[#This Row],[AgricultureFN2]]</f>
        <v>0</v>
      </c>
      <c r="V28" s="9"/>
      <c r="W28" s="9"/>
      <c r="X28" s="9">
        <f>Tableau_Lancer_la_requête_à_partir_de_Excel_Files[[#This Row],[ALPC_FN2]]+Tableau_Lancer_la_requête_à_partir_de_Excel_Files[[#This Row],[AURA_FN2]]+Tableau_Lancer_la_requête_à_partir_de_Excel_Files[[#This Row],[BFC_FN2]]+Tableau_Lancer_la_requête_à_partir_de_Excel_Files[[#This Row],[LRMP_FN2]]</f>
        <v>17000</v>
      </c>
      <c r="Y28" s="9"/>
      <c r="Z28" s="9">
        <v>17000</v>
      </c>
      <c r="AA28" s="9"/>
      <c r="AB28" s="9"/>
      <c r="AC28" s="9">
        <f>Tableau_Lancer_la_requête_à_partir_de_Excel_Files[[#This Row],[03_FN2]]+Tableau_Lancer_la_requête_à_partir_de_Excel_Files[[#This Row],[07_FN2]]+Tableau_Lancer_la_requête_à_partir_de_Excel_Files[[#This Row],[11_FN2]]+Tableau_Lancer_la_requête_à_partir_de_Excel_Files[[#This Row],[12_FN2]]+Tableau_Lancer_la_requête_à_partir_de_Excel_Files[[#This Row],[15_FN2]]+Tableau_Lancer_la_requête_à_partir_de_Excel_Files[[#This Row],[19_FN2]]+Tableau_Lancer_la_requête_à_partir_de_Excel_Files[[#This Row],[21_FN2]]+Tableau_Lancer_la_requête_à_partir_de_Excel_Files[[#This Row],[23_FN2]]+Tableau_Lancer_la_requête_à_partir_de_Excel_Files[[#This Row],[30_FN2]]+Tableau_Lancer_la_requête_à_partir_de_Excel_Files[[#This Row],[34_FN2]]+Tableau_Lancer_la_requête_à_partir_de_Excel_Files[[#This Row],[42_FN2]]+Tableau_Lancer_la_requête_à_partir_de_Excel_Files[[#This Row],[43_FN2]]+Tableau_Lancer_la_requête_à_partir_de_Excel_Files[[#This Row],[46_FN2]]+Tableau_Lancer_la_requête_à_partir_de_Excel_Files[[#This Row],[48_FN2]]+Tableau_Lancer_la_requête_à_partir_de_Excel_Files[[#This Row],[58_FN2]]+Tableau_Lancer_la_requête_à_partir_de_Excel_Files[[#This Row],[63_FN2]]+Tableau_Lancer_la_requête_à_partir_de_Excel_Files[[#This Row],[69_FN2]]+Tableau_Lancer_la_requête_à_partir_de_Excel_Files[[#This Row],[71_FN2]]+Tableau_Lancer_la_requête_à_partir_de_Excel_Files[[#This Row],[81_FN2]]+Tableau_Lancer_la_requête_à_partir_de_Excel_Files[[#This Row],[82_FN2]]+Tableau_Lancer_la_requête_à_partir_de_Excel_Files[[#This Row],[87_FN2]]+Tableau_Lancer_la_requête_à_partir_de_Excel_Files[[#This Row],[89_FN2]]</f>
        <v>0</v>
      </c>
      <c r="AD28" s="9"/>
      <c r="AE28" s="9"/>
      <c r="AF28" s="9"/>
      <c r="AG28" s="9"/>
      <c r="AH28" s="9"/>
      <c r="AI28" s="9"/>
      <c r="AJ28" s="9"/>
      <c r="AK28" s="9"/>
      <c r="AL28" s="9"/>
      <c r="AM28" s="9"/>
      <c r="AN28" s="9"/>
      <c r="AO28" s="9"/>
      <c r="AP28" s="9"/>
      <c r="AQ28" s="9"/>
      <c r="AR28" s="9"/>
      <c r="AS28" s="9"/>
      <c r="AT28" s="9"/>
      <c r="AU28" s="9"/>
      <c r="AV28" s="9"/>
      <c r="AW28" s="9"/>
      <c r="AX28" s="9"/>
      <c r="AY28" s="9"/>
      <c r="AZ28" s="9">
        <v>0</v>
      </c>
      <c r="BA28" s="9">
        <v>33980</v>
      </c>
      <c r="BB28" s="18"/>
      <c r="BC28" s="18" t="s">
        <v>619</v>
      </c>
      <c r="BD28" s="9"/>
      <c r="BQ28" s="14"/>
      <c r="BR28" s="14"/>
      <c r="BS28" s="14"/>
      <c r="BT28" s="14"/>
      <c r="BU28" s="14"/>
      <c r="BV28" s="14"/>
      <c r="BW28" s="14"/>
      <c r="BX28" s="14"/>
      <c r="BY28" s="14"/>
      <c r="BZ28" s="14"/>
      <c r="CA28" s="14"/>
      <c r="CB28" s="14"/>
      <c r="CC28" s="14"/>
      <c r="CD28" s="14"/>
      <c r="CE28" s="14"/>
      <c r="CF28" s="14"/>
      <c r="CG28" s="14"/>
      <c r="CH28" s="14"/>
      <c r="CI28" s="14"/>
      <c r="CJ28" s="14"/>
      <c r="CK28" s="14"/>
      <c r="CL28" s="14"/>
    </row>
    <row r="29" spans="1:90" ht="30" x14ac:dyDescent="0.25">
      <c r="A29" s="12" t="s">
        <v>5</v>
      </c>
      <c r="B29" s="15" t="s">
        <v>499</v>
      </c>
      <c r="C29" s="15" t="s">
        <v>499</v>
      </c>
      <c r="D29" s="18" t="s">
        <v>480</v>
      </c>
      <c r="E29" s="11" t="s">
        <v>482</v>
      </c>
      <c r="F29" s="11" t="s">
        <v>500</v>
      </c>
      <c r="G29" s="9">
        <v>40195.14</v>
      </c>
      <c r="H29" s="9">
        <v>28136.59</v>
      </c>
      <c r="I29" s="17" t="s">
        <v>210</v>
      </c>
      <c r="J29" s="15"/>
      <c r="K29" s="17" t="s">
        <v>212</v>
      </c>
      <c r="L29" s="15" t="s">
        <v>501</v>
      </c>
      <c r="M29" s="15" t="s">
        <v>206</v>
      </c>
      <c r="N29" s="15"/>
      <c r="O29" s="17">
        <v>42839</v>
      </c>
      <c r="P29" s="9">
        <f>Tableau_Lancer_la_requête_à_partir_de_Excel_Files[[#This Row],[Aide Massif Obtenue]]+Tableau_Lancer_la_requête_à_partir_de_Excel_Files[[#This Row],[Autre Public2]]</f>
        <v>28136.59</v>
      </c>
      <c r="Q29" s="13">
        <f>(Tableau_Lancer_la_requête_à_partir_de_Excel_Files[[#This Row],[Autre Public2]]+Tableau_Lancer_la_requête_à_partir_de_Excel_Files[[#This Row],[Aide Massif Obtenue]])/Tableau_Lancer_la_requête_à_partir_de_Excel_Files[[#This Row],[Coût total déposé]]</f>
        <v>0.69999980097096315</v>
      </c>
      <c r="R29" s="9">
        <f>Tableau_Lancer_la_requête_à_partir_de_Excel_Files[[#This Row],[Total_Etat_FN2 ]]+Tableau_Lancer_la_requête_à_partir_de_Excel_Files[[#This Row],[Total_Regions_FN2 ]]+Tableau_Lancer_la_requête_à_partir_de_Excel_Files[[#This Row],[Total_Dpts_FN2 ]]+Tableau_Lancer_la_requête_à_partir_de_Excel_Files[[#This Row],[''Prévisionnel FEDER'']]</f>
        <v>28136.59</v>
      </c>
      <c r="S29" s="16">
        <f>Tableau_Lancer_la_requête_à_partir_de_Excel_Files[[#This Row],[Aide Massif Obtenue]]/Tableau_Lancer_la_requête_à_partir_de_Excel_Files[[#This Row],[Coût total déposé]]</f>
        <v>0.69999980097096315</v>
      </c>
      <c r="T29" s="9">
        <f>Tableau_Lancer_la_requête_à_partir_de_Excel_Files[[#This Row],[Aide Publique Obtenue]]-Tableau_Lancer_la_requête_à_partir_de_Excel_Files[[#This Row],[Aide Publique demandée]]</f>
        <v>0</v>
      </c>
      <c r="U29" s="9">
        <f>Tableau_Lancer_la_requête_à_partir_de_Excel_Files[[#This Row],[FNADT_FN2]]+Tableau_Lancer_la_requête_à_partir_de_Excel_Files[[#This Row],[AgricultureFN2]]</f>
        <v>20671.59</v>
      </c>
      <c r="V29" s="9"/>
      <c r="W29" s="9">
        <v>20671.59</v>
      </c>
      <c r="X29" s="9">
        <f>Tableau_Lancer_la_requête_à_partir_de_Excel_Files[[#This Row],[ALPC_FN2]]+Tableau_Lancer_la_requête_à_partir_de_Excel_Files[[#This Row],[AURA_FN2]]+Tableau_Lancer_la_requête_à_partir_de_Excel_Files[[#This Row],[BFC_FN2]]+Tableau_Lancer_la_requête_à_partir_de_Excel_Files[[#This Row],[LRMP_FN2]]</f>
        <v>7465</v>
      </c>
      <c r="Y29" s="9"/>
      <c r="Z29" s="9">
        <v>7465</v>
      </c>
      <c r="AA29" s="9"/>
      <c r="AB29" s="9"/>
      <c r="AC29" s="9">
        <f>Tableau_Lancer_la_requête_à_partir_de_Excel_Files[[#This Row],[03_FN2]]+Tableau_Lancer_la_requête_à_partir_de_Excel_Files[[#This Row],[07_FN2]]+Tableau_Lancer_la_requête_à_partir_de_Excel_Files[[#This Row],[11_FN2]]+Tableau_Lancer_la_requête_à_partir_de_Excel_Files[[#This Row],[12_FN2]]+Tableau_Lancer_la_requête_à_partir_de_Excel_Files[[#This Row],[15_FN2]]+Tableau_Lancer_la_requête_à_partir_de_Excel_Files[[#This Row],[19_FN2]]+Tableau_Lancer_la_requête_à_partir_de_Excel_Files[[#This Row],[21_FN2]]+Tableau_Lancer_la_requête_à_partir_de_Excel_Files[[#This Row],[23_FN2]]+Tableau_Lancer_la_requête_à_partir_de_Excel_Files[[#This Row],[30_FN2]]+Tableau_Lancer_la_requête_à_partir_de_Excel_Files[[#This Row],[34_FN2]]+Tableau_Lancer_la_requête_à_partir_de_Excel_Files[[#This Row],[42_FN2]]+Tableau_Lancer_la_requête_à_partir_de_Excel_Files[[#This Row],[43_FN2]]+Tableau_Lancer_la_requête_à_partir_de_Excel_Files[[#This Row],[46_FN2]]+Tableau_Lancer_la_requête_à_partir_de_Excel_Files[[#This Row],[48_FN2]]+Tableau_Lancer_la_requête_à_partir_de_Excel_Files[[#This Row],[58_FN2]]+Tableau_Lancer_la_requête_à_partir_de_Excel_Files[[#This Row],[63_FN2]]+Tableau_Lancer_la_requête_à_partir_de_Excel_Files[[#This Row],[69_FN2]]+Tableau_Lancer_la_requête_à_partir_de_Excel_Files[[#This Row],[71_FN2]]+Tableau_Lancer_la_requête_à_partir_de_Excel_Files[[#This Row],[81_FN2]]+Tableau_Lancer_la_requête_à_partir_de_Excel_Files[[#This Row],[82_FN2]]+Tableau_Lancer_la_requête_à_partir_de_Excel_Files[[#This Row],[87_FN2]]+Tableau_Lancer_la_requête_à_partir_de_Excel_Files[[#This Row],[89_FN2]]</f>
        <v>0</v>
      </c>
      <c r="AD29" s="9"/>
      <c r="AE29" s="9"/>
      <c r="AF29" s="9"/>
      <c r="AG29" s="9"/>
      <c r="AH29" s="9"/>
      <c r="AI29" s="9"/>
      <c r="AJ29" s="9"/>
      <c r="AK29" s="9"/>
      <c r="AL29" s="9"/>
      <c r="AM29" s="9"/>
      <c r="AN29" s="9"/>
      <c r="AO29" s="9"/>
      <c r="AP29" s="9"/>
      <c r="AQ29" s="9"/>
      <c r="AR29" s="9"/>
      <c r="AS29" s="9"/>
      <c r="AT29" s="9"/>
      <c r="AU29" s="9"/>
      <c r="AV29" s="9"/>
      <c r="AW29" s="9"/>
      <c r="AX29" s="9"/>
      <c r="AY29" s="9"/>
      <c r="AZ29" s="9">
        <v>0</v>
      </c>
      <c r="BA29" s="9">
        <v>0</v>
      </c>
      <c r="BB29" s="18"/>
      <c r="BC29" s="18" t="s">
        <v>619</v>
      </c>
      <c r="BD29" s="9"/>
      <c r="BQ29" s="14"/>
      <c r="BR29" s="14"/>
      <c r="BS29" s="14"/>
      <c r="BT29" s="14"/>
      <c r="BU29" s="14"/>
      <c r="BV29" s="14"/>
      <c r="BW29" s="14"/>
      <c r="BX29" s="14"/>
      <c r="BY29" s="14"/>
      <c r="BZ29" s="14"/>
      <c r="CA29" s="14"/>
      <c r="CB29" s="14"/>
      <c r="CC29" s="14"/>
      <c r="CD29" s="14"/>
      <c r="CE29" s="14"/>
      <c r="CF29" s="14"/>
      <c r="CG29" s="14"/>
      <c r="CH29" s="14"/>
      <c r="CI29" s="14"/>
      <c r="CJ29" s="14"/>
      <c r="CK29" s="14"/>
      <c r="CL29" s="14"/>
    </row>
    <row r="30" spans="1:90" ht="30" x14ac:dyDescent="0.25">
      <c r="A30" s="12" t="s">
        <v>5</v>
      </c>
      <c r="B30" s="15" t="s">
        <v>502</v>
      </c>
      <c r="C30" s="15" t="s">
        <v>502</v>
      </c>
      <c r="D30" s="18" t="s">
        <v>480</v>
      </c>
      <c r="E30" s="11" t="s">
        <v>275</v>
      </c>
      <c r="F30" s="11" t="s">
        <v>500</v>
      </c>
      <c r="G30" s="9">
        <v>34813.949999999997</v>
      </c>
      <c r="H30" s="9">
        <v>24369.759999999998</v>
      </c>
      <c r="I30" s="17" t="s">
        <v>210</v>
      </c>
      <c r="J30" s="15"/>
      <c r="K30" s="17" t="s">
        <v>212</v>
      </c>
      <c r="L30" s="15" t="s">
        <v>501</v>
      </c>
      <c r="M30" s="15" t="s">
        <v>206</v>
      </c>
      <c r="N30" s="15"/>
      <c r="O30" s="17">
        <v>42839</v>
      </c>
      <c r="P30" s="9">
        <f>Tableau_Lancer_la_requête_à_partir_de_Excel_Files[[#This Row],[Aide Massif Obtenue]]+Tableau_Lancer_la_requête_à_partir_de_Excel_Files[[#This Row],[Autre Public2]]</f>
        <v>24369.77</v>
      </c>
      <c r="Q30" s="13">
        <f>(Tableau_Lancer_la_requête_à_partir_de_Excel_Files[[#This Row],[Autre Public2]]+Tableau_Lancer_la_requête_à_partir_de_Excel_Files[[#This Row],[Aide Massif Obtenue]])/Tableau_Lancer_la_requête_à_partir_de_Excel_Files[[#This Row],[Coût total déposé]]</f>
        <v>0.70000014362058893</v>
      </c>
      <c r="R30" s="9">
        <f>Tableau_Lancer_la_requête_à_partir_de_Excel_Files[[#This Row],[Total_Etat_FN2 ]]+Tableau_Lancer_la_requête_à_partir_de_Excel_Files[[#This Row],[Total_Regions_FN2 ]]+Tableau_Lancer_la_requête_à_partir_de_Excel_Files[[#This Row],[Total_Dpts_FN2 ]]+Tableau_Lancer_la_requête_à_partir_de_Excel_Files[[#This Row],[''Prévisionnel FEDER'']]</f>
        <v>24369.77</v>
      </c>
      <c r="S30" s="16">
        <f>Tableau_Lancer_la_requête_à_partir_de_Excel_Files[[#This Row],[Aide Massif Obtenue]]/Tableau_Lancer_la_requête_à_partir_de_Excel_Files[[#This Row],[Coût total déposé]]</f>
        <v>0.70000014362058893</v>
      </c>
      <c r="T30" s="9">
        <f>Tableau_Lancer_la_requête_à_partir_de_Excel_Files[[#This Row],[Aide Publique Obtenue]]-Tableau_Lancer_la_requête_à_partir_de_Excel_Files[[#This Row],[Aide Publique demandée]]</f>
        <v>1.0000000002037268E-2</v>
      </c>
      <c r="U30" s="9">
        <f>Tableau_Lancer_la_requête_à_partir_de_Excel_Files[[#This Row],[FNADT_FN2]]+Tableau_Lancer_la_requête_à_partir_de_Excel_Files[[#This Row],[AgricultureFN2]]</f>
        <v>18244.77</v>
      </c>
      <c r="V30" s="9"/>
      <c r="W30" s="9">
        <v>18244.77</v>
      </c>
      <c r="X30" s="9">
        <f>Tableau_Lancer_la_requête_à_partir_de_Excel_Files[[#This Row],[ALPC_FN2]]+Tableau_Lancer_la_requête_à_partir_de_Excel_Files[[#This Row],[AURA_FN2]]+Tableau_Lancer_la_requête_à_partir_de_Excel_Files[[#This Row],[BFC_FN2]]+Tableau_Lancer_la_requête_à_partir_de_Excel_Files[[#This Row],[LRMP_FN2]]</f>
        <v>6125</v>
      </c>
      <c r="Y30" s="9"/>
      <c r="Z30" s="9">
        <v>6125</v>
      </c>
      <c r="AA30" s="9"/>
      <c r="AB30" s="9"/>
      <c r="AC30" s="9">
        <f>Tableau_Lancer_la_requête_à_partir_de_Excel_Files[[#This Row],[03_FN2]]+Tableau_Lancer_la_requête_à_partir_de_Excel_Files[[#This Row],[07_FN2]]+Tableau_Lancer_la_requête_à_partir_de_Excel_Files[[#This Row],[11_FN2]]+Tableau_Lancer_la_requête_à_partir_de_Excel_Files[[#This Row],[12_FN2]]+Tableau_Lancer_la_requête_à_partir_de_Excel_Files[[#This Row],[15_FN2]]+Tableau_Lancer_la_requête_à_partir_de_Excel_Files[[#This Row],[19_FN2]]+Tableau_Lancer_la_requête_à_partir_de_Excel_Files[[#This Row],[21_FN2]]+Tableau_Lancer_la_requête_à_partir_de_Excel_Files[[#This Row],[23_FN2]]+Tableau_Lancer_la_requête_à_partir_de_Excel_Files[[#This Row],[30_FN2]]+Tableau_Lancer_la_requête_à_partir_de_Excel_Files[[#This Row],[34_FN2]]+Tableau_Lancer_la_requête_à_partir_de_Excel_Files[[#This Row],[42_FN2]]+Tableau_Lancer_la_requête_à_partir_de_Excel_Files[[#This Row],[43_FN2]]+Tableau_Lancer_la_requête_à_partir_de_Excel_Files[[#This Row],[46_FN2]]+Tableau_Lancer_la_requête_à_partir_de_Excel_Files[[#This Row],[48_FN2]]+Tableau_Lancer_la_requête_à_partir_de_Excel_Files[[#This Row],[58_FN2]]+Tableau_Lancer_la_requête_à_partir_de_Excel_Files[[#This Row],[63_FN2]]+Tableau_Lancer_la_requête_à_partir_de_Excel_Files[[#This Row],[69_FN2]]+Tableau_Lancer_la_requête_à_partir_de_Excel_Files[[#This Row],[71_FN2]]+Tableau_Lancer_la_requête_à_partir_de_Excel_Files[[#This Row],[81_FN2]]+Tableau_Lancer_la_requête_à_partir_de_Excel_Files[[#This Row],[82_FN2]]+Tableau_Lancer_la_requête_à_partir_de_Excel_Files[[#This Row],[87_FN2]]+Tableau_Lancer_la_requête_à_partir_de_Excel_Files[[#This Row],[89_FN2]]</f>
        <v>0</v>
      </c>
      <c r="AD30" s="9"/>
      <c r="AE30" s="9"/>
      <c r="AF30" s="9"/>
      <c r="AG30" s="9"/>
      <c r="AH30" s="9"/>
      <c r="AI30" s="9"/>
      <c r="AJ30" s="9"/>
      <c r="AK30" s="9"/>
      <c r="AL30" s="9"/>
      <c r="AM30" s="9"/>
      <c r="AN30" s="9"/>
      <c r="AO30" s="9"/>
      <c r="AP30" s="9"/>
      <c r="AQ30" s="9"/>
      <c r="AR30" s="9"/>
      <c r="AS30" s="9"/>
      <c r="AT30" s="9"/>
      <c r="AU30" s="9"/>
      <c r="AV30" s="9"/>
      <c r="AW30" s="9"/>
      <c r="AX30" s="9"/>
      <c r="AY30" s="9"/>
      <c r="AZ30" s="9">
        <v>0</v>
      </c>
      <c r="BA30" s="9">
        <v>0</v>
      </c>
      <c r="BB30" s="18"/>
      <c r="BC30" s="18" t="s">
        <v>619</v>
      </c>
      <c r="BD30" s="9"/>
      <c r="BQ30" s="14"/>
      <c r="BR30" s="14"/>
      <c r="BS30" s="14"/>
      <c r="BT30" s="14"/>
      <c r="BU30" s="14"/>
      <c r="BV30" s="14"/>
      <c r="BW30" s="14"/>
      <c r="BX30" s="14"/>
      <c r="BY30" s="14"/>
      <c r="BZ30" s="14"/>
      <c r="CA30" s="14"/>
      <c r="CB30" s="14"/>
      <c r="CC30" s="14"/>
      <c r="CD30" s="14"/>
      <c r="CE30" s="14"/>
      <c r="CF30" s="14"/>
      <c r="CG30" s="14"/>
      <c r="CH30" s="14"/>
      <c r="CI30" s="14"/>
      <c r="CJ30" s="14"/>
      <c r="CK30" s="14"/>
      <c r="CL30" s="14"/>
    </row>
    <row r="31" spans="1:90" ht="30" x14ac:dyDescent="0.25">
      <c r="A31" s="12" t="s">
        <v>5</v>
      </c>
      <c r="B31" s="15" t="s">
        <v>503</v>
      </c>
      <c r="C31" s="15" t="s">
        <v>503</v>
      </c>
      <c r="D31" s="18" t="s">
        <v>480</v>
      </c>
      <c r="E31" s="11" t="s">
        <v>250</v>
      </c>
      <c r="F31" s="11" t="s">
        <v>500</v>
      </c>
      <c r="G31" s="9">
        <v>32978.851333333332</v>
      </c>
      <c r="H31" s="9">
        <v>23085.195933333333</v>
      </c>
      <c r="I31" s="17" t="s">
        <v>210</v>
      </c>
      <c r="J31" s="15"/>
      <c r="K31" s="17" t="s">
        <v>212</v>
      </c>
      <c r="L31" s="15" t="s">
        <v>501</v>
      </c>
      <c r="M31" s="15" t="s">
        <v>206</v>
      </c>
      <c r="N31" s="15"/>
      <c r="O31" s="17">
        <v>42839</v>
      </c>
      <c r="P31" s="9">
        <f>Tableau_Lancer_la_requête_à_partir_de_Excel_Files[[#This Row],[Aide Massif Obtenue]]+Tableau_Lancer_la_requête_à_partir_de_Excel_Files[[#This Row],[Autre Public2]]</f>
        <v>23085.200000000001</v>
      </c>
      <c r="Q31" s="13">
        <f>(Tableau_Lancer_la_requête_à_partir_de_Excel_Files[[#This Row],[Autre Public2]]+Tableau_Lancer_la_requête_à_partir_de_Excel_Files[[#This Row],[Aide Massif Obtenue]])/Tableau_Lancer_la_requête_à_partir_de_Excel_Files[[#This Row],[Coût total déposé]]</f>
        <v>0.70000012331134964</v>
      </c>
      <c r="R31" s="9">
        <f>Tableau_Lancer_la_requête_à_partir_de_Excel_Files[[#This Row],[Total_Etat_FN2 ]]+Tableau_Lancer_la_requête_à_partir_de_Excel_Files[[#This Row],[Total_Regions_FN2 ]]+Tableau_Lancer_la_requête_à_partir_de_Excel_Files[[#This Row],[Total_Dpts_FN2 ]]+Tableau_Lancer_la_requête_à_partir_de_Excel_Files[[#This Row],[''Prévisionnel FEDER'']]</f>
        <v>23085.200000000001</v>
      </c>
      <c r="S31" s="16">
        <f>Tableau_Lancer_la_requête_à_partir_de_Excel_Files[[#This Row],[Aide Massif Obtenue]]/Tableau_Lancer_la_requête_à_partir_de_Excel_Files[[#This Row],[Coût total déposé]]</f>
        <v>0.70000012331134964</v>
      </c>
      <c r="T31" s="9">
        <f>Tableau_Lancer_la_requête_à_partir_de_Excel_Files[[#This Row],[Aide Publique Obtenue]]-Tableau_Lancer_la_requête_à_partir_de_Excel_Files[[#This Row],[Aide Publique demandée]]</f>
        <v>4.0666666682227515E-3</v>
      </c>
      <c r="U31" s="9">
        <f>Tableau_Lancer_la_requête_à_partir_de_Excel_Files[[#This Row],[FNADT_FN2]]+Tableau_Lancer_la_requête_à_partir_de_Excel_Files[[#This Row],[AgricultureFN2]]</f>
        <v>17577.2</v>
      </c>
      <c r="V31" s="9"/>
      <c r="W31" s="9">
        <v>17577.2</v>
      </c>
      <c r="X31" s="9">
        <f>Tableau_Lancer_la_requête_à_partir_de_Excel_Files[[#This Row],[ALPC_FN2]]+Tableau_Lancer_la_requête_à_partir_de_Excel_Files[[#This Row],[AURA_FN2]]+Tableau_Lancer_la_requête_à_partir_de_Excel_Files[[#This Row],[BFC_FN2]]+Tableau_Lancer_la_requête_à_partir_de_Excel_Files[[#This Row],[LRMP_FN2]]</f>
        <v>5508</v>
      </c>
      <c r="Y31" s="9"/>
      <c r="Z31" s="9">
        <v>5508</v>
      </c>
      <c r="AA31" s="9"/>
      <c r="AB31" s="9"/>
      <c r="AC31" s="9">
        <f>Tableau_Lancer_la_requête_à_partir_de_Excel_Files[[#This Row],[03_FN2]]+Tableau_Lancer_la_requête_à_partir_de_Excel_Files[[#This Row],[07_FN2]]+Tableau_Lancer_la_requête_à_partir_de_Excel_Files[[#This Row],[11_FN2]]+Tableau_Lancer_la_requête_à_partir_de_Excel_Files[[#This Row],[12_FN2]]+Tableau_Lancer_la_requête_à_partir_de_Excel_Files[[#This Row],[15_FN2]]+Tableau_Lancer_la_requête_à_partir_de_Excel_Files[[#This Row],[19_FN2]]+Tableau_Lancer_la_requête_à_partir_de_Excel_Files[[#This Row],[21_FN2]]+Tableau_Lancer_la_requête_à_partir_de_Excel_Files[[#This Row],[23_FN2]]+Tableau_Lancer_la_requête_à_partir_de_Excel_Files[[#This Row],[30_FN2]]+Tableau_Lancer_la_requête_à_partir_de_Excel_Files[[#This Row],[34_FN2]]+Tableau_Lancer_la_requête_à_partir_de_Excel_Files[[#This Row],[42_FN2]]+Tableau_Lancer_la_requête_à_partir_de_Excel_Files[[#This Row],[43_FN2]]+Tableau_Lancer_la_requête_à_partir_de_Excel_Files[[#This Row],[46_FN2]]+Tableau_Lancer_la_requête_à_partir_de_Excel_Files[[#This Row],[48_FN2]]+Tableau_Lancer_la_requête_à_partir_de_Excel_Files[[#This Row],[58_FN2]]+Tableau_Lancer_la_requête_à_partir_de_Excel_Files[[#This Row],[63_FN2]]+Tableau_Lancer_la_requête_à_partir_de_Excel_Files[[#This Row],[69_FN2]]+Tableau_Lancer_la_requête_à_partir_de_Excel_Files[[#This Row],[71_FN2]]+Tableau_Lancer_la_requête_à_partir_de_Excel_Files[[#This Row],[81_FN2]]+Tableau_Lancer_la_requête_à_partir_de_Excel_Files[[#This Row],[82_FN2]]+Tableau_Lancer_la_requête_à_partir_de_Excel_Files[[#This Row],[87_FN2]]+Tableau_Lancer_la_requête_à_partir_de_Excel_Files[[#This Row],[89_FN2]]</f>
        <v>0</v>
      </c>
      <c r="AD31" s="9"/>
      <c r="AE31" s="9"/>
      <c r="AF31" s="9"/>
      <c r="AG31" s="9"/>
      <c r="AH31" s="9"/>
      <c r="AI31" s="9"/>
      <c r="AJ31" s="9"/>
      <c r="AK31" s="9"/>
      <c r="AL31" s="9"/>
      <c r="AM31" s="9"/>
      <c r="AN31" s="9"/>
      <c r="AO31" s="9"/>
      <c r="AP31" s="9"/>
      <c r="AQ31" s="9"/>
      <c r="AR31" s="9"/>
      <c r="AS31" s="9"/>
      <c r="AT31" s="9"/>
      <c r="AU31" s="9"/>
      <c r="AV31" s="9"/>
      <c r="AW31" s="9"/>
      <c r="AX31" s="9"/>
      <c r="AY31" s="9"/>
      <c r="AZ31" s="9">
        <v>0</v>
      </c>
      <c r="BA31" s="9">
        <v>0</v>
      </c>
      <c r="BB31" s="18"/>
      <c r="BC31" s="18" t="s">
        <v>619</v>
      </c>
      <c r="BD31" s="9"/>
      <c r="BQ31" s="14"/>
      <c r="BR31" s="14"/>
      <c r="BS31" s="14"/>
      <c r="BT31" s="14"/>
      <c r="BU31" s="14"/>
      <c r="BV31" s="14"/>
      <c r="BW31" s="14"/>
      <c r="BX31" s="14"/>
      <c r="BY31" s="14"/>
      <c r="BZ31" s="14"/>
      <c r="CA31" s="14"/>
      <c r="CB31" s="14"/>
      <c r="CC31" s="14"/>
      <c r="CD31" s="14"/>
      <c r="CE31" s="14"/>
      <c r="CF31" s="14"/>
      <c r="CG31" s="14"/>
      <c r="CH31" s="14"/>
      <c r="CI31" s="14"/>
      <c r="CJ31" s="14"/>
      <c r="CK31" s="14"/>
      <c r="CL31" s="14"/>
    </row>
    <row r="32" spans="1:90" ht="30" x14ac:dyDescent="0.25">
      <c r="A32" s="12" t="s">
        <v>5</v>
      </c>
      <c r="B32" s="15" t="s">
        <v>504</v>
      </c>
      <c r="C32" s="15" t="s">
        <v>504</v>
      </c>
      <c r="D32" s="18" t="s">
        <v>480</v>
      </c>
      <c r="E32" s="11" t="s">
        <v>505</v>
      </c>
      <c r="F32" s="11" t="s">
        <v>500</v>
      </c>
      <c r="G32" s="9">
        <v>29562.379601861423</v>
      </c>
      <c r="H32" s="9">
        <v>20693.665721302998</v>
      </c>
      <c r="I32" s="17" t="s">
        <v>210</v>
      </c>
      <c r="J32" s="15"/>
      <c r="K32" s="17" t="s">
        <v>212</v>
      </c>
      <c r="L32" s="15" t="s">
        <v>501</v>
      </c>
      <c r="M32" s="15" t="s">
        <v>221</v>
      </c>
      <c r="N32" s="15"/>
      <c r="O32" s="17">
        <v>42839</v>
      </c>
      <c r="P32" s="9">
        <f>Tableau_Lancer_la_requête_à_partir_de_Excel_Files[[#This Row],[Aide Massif Obtenue]]+Tableau_Lancer_la_requête_à_partir_de_Excel_Files[[#This Row],[Autre Public2]]</f>
        <v>20693.66</v>
      </c>
      <c r="Q32" s="13">
        <f>(Tableau_Lancer_la_requête_à_partir_de_Excel_Files[[#This Row],[Autre Public2]]+Tableau_Lancer_la_requête_à_partir_de_Excel_Files[[#This Row],[Aide Massif Obtenue]])/Tableau_Lancer_la_requête_à_partir_de_Excel_Files[[#This Row],[Coût total déposé]]</f>
        <v>0.69999980646676374</v>
      </c>
      <c r="R32" s="9">
        <f>Tableau_Lancer_la_requête_à_partir_de_Excel_Files[[#This Row],[Total_Etat_FN2 ]]+Tableau_Lancer_la_requête_à_partir_de_Excel_Files[[#This Row],[Total_Regions_FN2 ]]+Tableau_Lancer_la_requête_à_partir_de_Excel_Files[[#This Row],[Total_Dpts_FN2 ]]+Tableau_Lancer_la_requête_à_partir_de_Excel_Files[[#This Row],[''Prévisionnel FEDER'']]</f>
        <v>20693.66</v>
      </c>
      <c r="S32" s="16">
        <f>Tableau_Lancer_la_requête_à_partir_de_Excel_Files[[#This Row],[Aide Massif Obtenue]]/Tableau_Lancer_la_requête_à_partir_de_Excel_Files[[#This Row],[Coût total déposé]]</f>
        <v>0.69999980646676374</v>
      </c>
      <c r="T32" s="9">
        <f>Tableau_Lancer_la_requête_à_partir_de_Excel_Files[[#This Row],[Aide Publique Obtenue]]-Tableau_Lancer_la_requête_à_partir_de_Excel_Files[[#This Row],[Aide Publique demandée]]</f>
        <v>-5.7213029976992402E-3</v>
      </c>
      <c r="U32" s="9">
        <f>Tableau_Lancer_la_requête_à_partir_de_Excel_Files[[#This Row],[FNADT_FN2]]+Tableau_Lancer_la_requête_à_partir_de_Excel_Files[[#This Row],[AgricultureFN2]]</f>
        <v>10346.83</v>
      </c>
      <c r="V32" s="9"/>
      <c r="W32" s="9">
        <v>10346.83</v>
      </c>
      <c r="X32" s="9">
        <f>Tableau_Lancer_la_requête_à_partir_de_Excel_Files[[#This Row],[ALPC_FN2]]+Tableau_Lancer_la_requête_à_partir_de_Excel_Files[[#This Row],[AURA_FN2]]+Tableau_Lancer_la_requête_à_partir_de_Excel_Files[[#This Row],[BFC_FN2]]+Tableau_Lancer_la_requête_à_partir_de_Excel_Files[[#This Row],[LRMP_FN2]]</f>
        <v>10346.83</v>
      </c>
      <c r="Y32" s="9">
        <v>10346.83</v>
      </c>
      <c r="Z32" s="9"/>
      <c r="AA32" s="9"/>
      <c r="AB32" s="9"/>
      <c r="AC32" s="9">
        <f>Tableau_Lancer_la_requête_à_partir_de_Excel_Files[[#This Row],[03_FN2]]+Tableau_Lancer_la_requête_à_partir_de_Excel_Files[[#This Row],[07_FN2]]+Tableau_Lancer_la_requête_à_partir_de_Excel_Files[[#This Row],[11_FN2]]+Tableau_Lancer_la_requête_à_partir_de_Excel_Files[[#This Row],[12_FN2]]+Tableau_Lancer_la_requête_à_partir_de_Excel_Files[[#This Row],[15_FN2]]+Tableau_Lancer_la_requête_à_partir_de_Excel_Files[[#This Row],[19_FN2]]+Tableau_Lancer_la_requête_à_partir_de_Excel_Files[[#This Row],[21_FN2]]+Tableau_Lancer_la_requête_à_partir_de_Excel_Files[[#This Row],[23_FN2]]+Tableau_Lancer_la_requête_à_partir_de_Excel_Files[[#This Row],[30_FN2]]+Tableau_Lancer_la_requête_à_partir_de_Excel_Files[[#This Row],[34_FN2]]+Tableau_Lancer_la_requête_à_partir_de_Excel_Files[[#This Row],[42_FN2]]+Tableau_Lancer_la_requête_à_partir_de_Excel_Files[[#This Row],[43_FN2]]+Tableau_Lancer_la_requête_à_partir_de_Excel_Files[[#This Row],[46_FN2]]+Tableau_Lancer_la_requête_à_partir_de_Excel_Files[[#This Row],[48_FN2]]+Tableau_Lancer_la_requête_à_partir_de_Excel_Files[[#This Row],[58_FN2]]+Tableau_Lancer_la_requête_à_partir_de_Excel_Files[[#This Row],[63_FN2]]+Tableau_Lancer_la_requête_à_partir_de_Excel_Files[[#This Row],[69_FN2]]+Tableau_Lancer_la_requête_à_partir_de_Excel_Files[[#This Row],[71_FN2]]+Tableau_Lancer_la_requête_à_partir_de_Excel_Files[[#This Row],[81_FN2]]+Tableau_Lancer_la_requête_à_partir_de_Excel_Files[[#This Row],[82_FN2]]+Tableau_Lancer_la_requête_à_partir_de_Excel_Files[[#This Row],[87_FN2]]+Tableau_Lancer_la_requête_à_partir_de_Excel_Files[[#This Row],[89_FN2]]</f>
        <v>0</v>
      </c>
      <c r="AD32" s="9"/>
      <c r="AE32" s="9"/>
      <c r="AF32" s="9"/>
      <c r="AG32" s="9"/>
      <c r="AH32" s="9"/>
      <c r="AI32" s="9"/>
      <c r="AJ32" s="9"/>
      <c r="AK32" s="9"/>
      <c r="AL32" s="9"/>
      <c r="AM32" s="9"/>
      <c r="AN32" s="9"/>
      <c r="AO32" s="9"/>
      <c r="AP32" s="9"/>
      <c r="AQ32" s="9"/>
      <c r="AR32" s="9"/>
      <c r="AS32" s="9"/>
      <c r="AT32" s="9"/>
      <c r="AU32" s="9"/>
      <c r="AV32" s="9"/>
      <c r="AW32" s="9"/>
      <c r="AX32" s="9"/>
      <c r="AY32" s="9"/>
      <c r="AZ32" s="9">
        <v>0</v>
      </c>
      <c r="BA32" s="9">
        <v>0</v>
      </c>
      <c r="BB32" s="18"/>
      <c r="BC32" s="18" t="s">
        <v>619</v>
      </c>
      <c r="BD32" s="9"/>
      <c r="BQ32" s="14"/>
      <c r="BR32" s="14"/>
      <c r="BS32" s="14"/>
      <c r="BT32" s="14"/>
      <c r="BU32" s="14"/>
      <c r="BV32" s="14"/>
      <c r="BW32" s="14"/>
      <c r="BX32" s="14"/>
      <c r="BY32" s="14"/>
      <c r="BZ32" s="14"/>
      <c r="CA32" s="14"/>
      <c r="CB32" s="14"/>
      <c r="CC32" s="14"/>
      <c r="CD32" s="14"/>
      <c r="CE32" s="14"/>
      <c r="CF32" s="14"/>
      <c r="CG32" s="14"/>
      <c r="CH32" s="14"/>
      <c r="CI32" s="14"/>
      <c r="CJ32" s="14"/>
      <c r="CK32" s="14"/>
      <c r="CL32" s="14"/>
    </row>
    <row r="33" spans="1:90" ht="30" x14ac:dyDescent="0.25">
      <c r="A33" s="12" t="s">
        <v>5</v>
      </c>
      <c r="B33" s="15" t="s">
        <v>506</v>
      </c>
      <c r="C33" s="15" t="s">
        <v>506</v>
      </c>
      <c r="D33" s="18" t="s">
        <v>480</v>
      </c>
      <c r="E33" s="11" t="s">
        <v>507</v>
      </c>
      <c r="F33" s="11" t="s">
        <v>500</v>
      </c>
      <c r="G33" s="9">
        <v>147040.22</v>
      </c>
      <c r="H33" s="9">
        <v>114754.66</v>
      </c>
      <c r="I33" s="17" t="s">
        <v>508</v>
      </c>
      <c r="J33" s="15"/>
      <c r="K33" s="17" t="s">
        <v>212</v>
      </c>
      <c r="L33" s="15" t="s">
        <v>501</v>
      </c>
      <c r="M33" s="15" t="s">
        <v>221</v>
      </c>
      <c r="N33" s="15"/>
      <c r="O33" s="17">
        <v>42839</v>
      </c>
      <c r="P33" s="9">
        <f>Tableau_Lancer_la_requête_à_partir_de_Excel_Files[[#This Row],[Aide Massif Obtenue]]+Tableau_Lancer_la_requête_à_partir_de_Excel_Files[[#This Row],[Autre Public2]]</f>
        <v>114754.66</v>
      </c>
      <c r="Q33" s="13">
        <f>(Tableau_Lancer_la_requête_à_partir_de_Excel_Files[[#This Row],[Autre Public2]]+Tableau_Lancer_la_requête_à_partir_de_Excel_Files[[#This Row],[Aide Massif Obtenue]])/Tableau_Lancer_la_requête_à_partir_de_Excel_Files[[#This Row],[Coût total déposé]]</f>
        <v>0.78043041556929116</v>
      </c>
      <c r="R33" s="9">
        <f>Tableau_Lancer_la_requête_à_partir_de_Excel_Files[[#This Row],[Total_Etat_FN2 ]]+Tableau_Lancer_la_requête_à_partir_de_Excel_Files[[#This Row],[Total_Regions_FN2 ]]+Tableau_Lancer_la_requête_à_partir_de_Excel_Files[[#This Row],[Total_Dpts_FN2 ]]+Tableau_Lancer_la_requête_à_partir_de_Excel_Files[[#This Row],[''Prévisionnel FEDER'']]</f>
        <v>114754.66</v>
      </c>
      <c r="S33" s="16">
        <f>Tableau_Lancer_la_requête_à_partir_de_Excel_Files[[#This Row],[Aide Massif Obtenue]]/Tableau_Lancer_la_requête_à_partir_de_Excel_Files[[#This Row],[Coût total déposé]]</f>
        <v>0.78043041556929116</v>
      </c>
      <c r="T33" s="9">
        <f>Tableau_Lancer_la_requête_à_partir_de_Excel_Files[[#This Row],[Aide Publique Obtenue]]-Tableau_Lancer_la_requête_à_partir_de_Excel_Files[[#This Row],[Aide Publique demandée]]</f>
        <v>0</v>
      </c>
      <c r="U33" s="9">
        <f>Tableau_Lancer_la_requête_à_partir_de_Excel_Files[[#This Row],[FNADT_FN2]]+Tableau_Lancer_la_requête_à_partir_de_Excel_Files[[#This Row],[AgricultureFN2]]</f>
        <v>57377.33</v>
      </c>
      <c r="V33" s="9"/>
      <c r="W33" s="9">
        <v>57377.33</v>
      </c>
      <c r="X33" s="9">
        <f>Tableau_Lancer_la_requête_à_partir_de_Excel_Files[[#This Row],[ALPC_FN2]]+Tableau_Lancer_la_requête_à_partir_de_Excel_Files[[#This Row],[AURA_FN2]]+Tableau_Lancer_la_requête_à_partir_de_Excel_Files[[#This Row],[BFC_FN2]]+Tableau_Lancer_la_requête_à_partir_de_Excel_Files[[#This Row],[LRMP_FN2]]</f>
        <v>57377.33</v>
      </c>
      <c r="Y33" s="9">
        <v>57377.33</v>
      </c>
      <c r="Z33" s="9"/>
      <c r="AA33" s="9"/>
      <c r="AB33" s="9"/>
      <c r="AC33" s="9">
        <f>Tableau_Lancer_la_requête_à_partir_de_Excel_Files[[#This Row],[03_FN2]]+Tableau_Lancer_la_requête_à_partir_de_Excel_Files[[#This Row],[07_FN2]]+Tableau_Lancer_la_requête_à_partir_de_Excel_Files[[#This Row],[11_FN2]]+Tableau_Lancer_la_requête_à_partir_de_Excel_Files[[#This Row],[12_FN2]]+Tableau_Lancer_la_requête_à_partir_de_Excel_Files[[#This Row],[15_FN2]]+Tableau_Lancer_la_requête_à_partir_de_Excel_Files[[#This Row],[19_FN2]]+Tableau_Lancer_la_requête_à_partir_de_Excel_Files[[#This Row],[21_FN2]]+Tableau_Lancer_la_requête_à_partir_de_Excel_Files[[#This Row],[23_FN2]]+Tableau_Lancer_la_requête_à_partir_de_Excel_Files[[#This Row],[30_FN2]]+Tableau_Lancer_la_requête_à_partir_de_Excel_Files[[#This Row],[34_FN2]]+Tableau_Lancer_la_requête_à_partir_de_Excel_Files[[#This Row],[42_FN2]]+Tableau_Lancer_la_requête_à_partir_de_Excel_Files[[#This Row],[43_FN2]]+Tableau_Lancer_la_requête_à_partir_de_Excel_Files[[#This Row],[46_FN2]]+Tableau_Lancer_la_requête_à_partir_de_Excel_Files[[#This Row],[48_FN2]]+Tableau_Lancer_la_requête_à_partir_de_Excel_Files[[#This Row],[58_FN2]]+Tableau_Lancer_la_requête_à_partir_de_Excel_Files[[#This Row],[63_FN2]]+Tableau_Lancer_la_requête_à_partir_de_Excel_Files[[#This Row],[69_FN2]]+Tableau_Lancer_la_requête_à_partir_de_Excel_Files[[#This Row],[71_FN2]]+Tableau_Lancer_la_requête_à_partir_de_Excel_Files[[#This Row],[81_FN2]]+Tableau_Lancer_la_requête_à_partir_de_Excel_Files[[#This Row],[82_FN2]]+Tableau_Lancer_la_requête_à_partir_de_Excel_Files[[#This Row],[87_FN2]]+Tableau_Lancer_la_requête_à_partir_de_Excel_Files[[#This Row],[89_FN2]]</f>
        <v>0</v>
      </c>
      <c r="AD33" s="9"/>
      <c r="AE33" s="9"/>
      <c r="AF33" s="9"/>
      <c r="AG33" s="9"/>
      <c r="AH33" s="9"/>
      <c r="AI33" s="9"/>
      <c r="AJ33" s="9"/>
      <c r="AK33" s="9"/>
      <c r="AL33" s="9"/>
      <c r="AM33" s="9"/>
      <c r="AN33" s="9"/>
      <c r="AO33" s="9"/>
      <c r="AP33" s="9"/>
      <c r="AQ33" s="9"/>
      <c r="AR33" s="9"/>
      <c r="AS33" s="9"/>
      <c r="AT33" s="9"/>
      <c r="AU33" s="9"/>
      <c r="AV33" s="9"/>
      <c r="AW33" s="9"/>
      <c r="AX33" s="9"/>
      <c r="AY33" s="9"/>
      <c r="AZ33" s="9">
        <v>0</v>
      </c>
      <c r="BA33" s="9">
        <v>0</v>
      </c>
      <c r="BB33" s="18"/>
      <c r="BC33" s="18" t="s">
        <v>619</v>
      </c>
      <c r="BD33" s="9"/>
      <c r="BQ33" s="14"/>
      <c r="BR33" s="14"/>
      <c r="BS33" s="14"/>
      <c r="BT33" s="14"/>
      <c r="BU33" s="14"/>
      <c r="BV33" s="14"/>
      <c r="BW33" s="14"/>
      <c r="BX33" s="14"/>
      <c r="BY33" s="14"/>
      <c r="BZ33" s="14"/>
      <c r="CA33" s="14"/>
      <c r="CB33" s="14"/>
      <c r="CC33" s="14"/>
      <c r="CD33" s="14"/>
      <c r="CE33" s="14"/>
      <c r="CF33" s="14"/>
      <c r="CG33" s="14"/>
      <c r="CH33" s="14"/>
      <c r="CI33" s="14"/>
      <c r="CJ33" s="14"/>
      <c r="CK33" s="14"/>
      <c r="CL33" s="14"/>
    </row>
    <row r="34" spans="1:90" ht="30" x14ac:dyDescent="0.25">
      <c r="A34" s="12" t="s">
        <v>5</v>
      </c>
      <c r="B34" s="15" t="s">
        <v>509</v>
      </c>
      <c r="C34" s="15" t="s">
        <v>509</v>
      </c>
      <c r="D34" s="18" t="s">
        <v>480</v>
      </c>
      <c r="E34" s="11" t="s">
        <v>251</v>
      </c>
      <c r="F34" s="11" t="s">
        <v>500</v>
      </c>
      <c r="G34" s="9">
        <v>29657.646126687956</v>
      </c>
      <c r="H34" s="9">
        <v>20760.35228868157</v>
      </c>
      <c r="I34" s="17" t="s">
        <v>210</v>
      </c>
      <c r="J34" s="15"/>
      <c r="K34" s="17" t="s">
        <v>212</v>
      </c>
      <c r="L34" s="15" t="s">
        <v>501</v>
      </c>
      <c r="M34" s="15" t="s">
        <v>206</v>
      </c>
      <c r="N34" s="15"/>
      <c r="O34" s="17">
        <v>42839</v>
      </c>
      <c r="P34" s="9">
        <f>Tableau_Lancer_la_requête_à_partir_de_Excel_Files[[#This Row],[Aide Massif Obtenue]]+Tableau_Lancer_la_requête_à_partir_de_Excel_Files[[#This Row],[Autre Public2]]</f>
        <v>20760.349999999999</v>
      </c>
      <c r="Q34" s="13">
        <f>(Tableau_Lancer_la_requête_à_partir_de_Excel_Files[[#This Row],[Autre Public2]]+Tableau_Lancer_la_requête_à_partir_de_Excel_Files[[#This Row],[Aide Massif Obtenue]])/Tableau_Lancer_la_requête_à_partir_de_Excel_Files[[#This Row],[Coût total déposé]]</f>
        <v>0.69999992282996559</v>
      </c>
      <c r="R34" s="9">
        <f>Tableau_Lancer_la_requête_à_partir_de_Excel_Files[[#This Row],[Total_Etat_FN2 ]]+Tableau_Lancer_la_requête_à_partir_de_Excel_Files[[#This Row],[Total_Regions_FN2 ]]+Tableau_Lancer_la_requête_à_partir_de_Excel_Files[[#This Row],[Total_Dpts_FN2 ]]+Tableau_Lancer_la_requête_à_partir_de_Excel_Files[[#This Row],[''Prévisionnel FEDER'']]</f>
        <v>20760.349999999999</v>
      </c>
      <c r="S34" s="16">
        <f>Tableau_Lancer_la_requête_à_partir_de_Excel_Files[[#This Row],[Aide Massif Obtenue]]/Tableau_Lancer_la_requête_à_partir_de_Excel_Files[[#This Row],[Coût total déposé]]</f>
        <v>0.69999992282996559</v>
      </c>
      <c r="T34" s="9">
        <f>Tableau_Lancer_la_requête_à_partir_de_Excel_Files[[#This Row],[Aide Publique Obtenue]]-Tableau_Lancer_la_requête_à_partir_de_Excel_Files[[#This Row],[Aide Publique demandée]]</f>
        <v>-2.2886815713718534E-3</v>
      </c>
      <c r="U34" s="9">
        <f>Tableau_Lancer_la_requête_à_partir_de_Excel_Files[[#This Row],[FNADT_FN2]]+Tableau_Lancer_la_requête_à_partir_de_Excel_Files[[#This Row],[AgricultureFN2]]</f>
        <v>13951.35</v>
      </c>
      <c r="V34" s="9"/>
      <c r="W34" s="9">
        <v>13951.35</v>
      </c>
      <c r="X34" s="9">
        <f>Tableau_Lancer_la_requête_à_partir_de_Excel_Files[[#This Row],[ALPC_FN2]]+Tableau_Lancer_la_requête_à_partir_de_Excel_Files[[#This Row],[AURA_FN2]]+Tableau_Lancer_la_requête_à_partir_de_Excel_Files[[#This Row],[BFC_FN2]]+Tableau_Lancer_la_requête_à_partir_de_Excel_Files[[#This Row],[LRMP_FN2]]</f>
        <v>6809</v>
      </c>
      <c r="Y34" s="9"/>
      <c r="Z34" s="9">
        <v>6809</v>
      </c>
      <c r="AA34" s="9"/>
      <c r="AB34" s="9"/>
      <c r="AC34" s="9">
        <f>Tableau_Lancer_la_requête_à_partir_de_Excel_Files[[#This Row],[03_FN2]]+Tableau_Lancer_la_requête_à_partir_de_Excel_Files[[#This Row],[07_FN2]]+Tableau_Lancer_la_requête_à_partir_de_Excel_Files[[#This Row],[11_FN2]]+Tableau_Lancer_la_requête_à_partir_de_Excel_Files[[#This Row],[12_FN2]]+Tableau_Lancer_la_requête_à_partir_de_Excel_Files[[#This Row],[15_FN2]]+Tableau_Lancer_la_requête_à_partir_de_Excel_Files[[#This Row],[19_FN2]]+Tableau_Lancer_la_requête_à_partir_de_Excel_Files[[#This Row],[21_FN2]]+Tableau_Lancer_la_requête_à_partir_de_Excel_Files[[#This Row],[23_FN2]]+Tableau_Lancer_la_requête_à_partir_de_Excel_Files[[#This Row],[30_FN2]]+Tableau_Lancer_la_requête_à_partir_de_Excel_Files[[#This Row],[34_FN2]]+Tableau_Lancer_la_requête_à_partir_de_Excel_Files[[#This Row],[42_FN2]]+Tableau_Lancer_la_requête_à_partir_de_Excel_Files[[#This Row],[43_FN2]]+Tableau_Lancer_la_requête_à_partir_de_Excel_Files[[#This Row],[46_FN2]]+Tableau_Lancer_la_requête_à_partir_de_Excel_Files[[#This Row],[48_FN2]]+Tableau_Lancer_la_requête_à_partir_de_Excel_Files[[#This Row],[58_FN2]]+Tableau_Lancer_la_requête_à_partir_de_Excel_Files[[#This Row],[63_FN2]]+Tableau_Lancer_la_requête_à_partir_de_Excel_Files[[#This Row],[69_FN2]]+Tableau_Lancer_la_requête_à_partir_de_Excel_Files[[#This Row],[71_FN2]]+Tableau_Lancer_la_requête_à_partir_de_Excel_Files[[#This Row],[81_FN2]]+Tableau_Lancer_la_requête_à_partir_de_Excel_Files[[#This Row],[82_FN2]]+Tableau_Lancer_la_requête_à_partir_de_Excel_Files[[#This Row],[87_FN2]]+Tableau_Lancer_la_requête_à_partir_de_Excel_Files[[#This Row],[89_FN2]]</f>
        <v>0</v>
      </c>
      <c r="AD34" s="9"/>
      <c r="AE34" s="9"/>
      <c r="AF34" s="9"/>
      <c r="AG34" s="9"/>
      <c r="AH34" s="9"/>
      <c r="AI34" s="9"/>
      <c r="AJ34" s="9"/>
      <c r="AK34" s="9"/>
      <c r="AL34" s="9"/>
      <c r="AM34" s="9"/>
      <c r="AN34" s="9"/>
      <c r="AO34" s="9"/>
      <c r="AP34" s="9"/>
      <c r="AQ34" s="9"/>
      <c r="AR34" s="9"/>
      <c r="AS34" s="9"/>
      <c r="AT34" s="9"/>
      <c r="AU34" s="9"/>
      <c r="AV34" s="9"/>
      <c r="AW34" s="9"/>
      <c r="AX34" s="9"/>
      <c r="AY34" s="9"/>
      <c r="AZ34" s="9">
        <v>0</v>
      </c>
      <c r="BA34" s="9">
        <v>0</v>
      </c>
      <c r="BB34" s="18"/>
      <c r="BC34" s="18" t="s">
        <v>619</v>
      </c>
      <c r="BD34" s="9"/>
      <c r="BQ34" s="14"/>
      <c r="BR34" s="14"/>
      <c r="BS34" s="14"/>
      <c r="BT34" s="14"/>
      <c r="BU34" s="14"/>
      <c r="BV34" s="14"/>
      <c r="BW34" s="14"/>
      <c r="BX34" s="14"/>
      <c r="BY34" s="14"/>
      <c r="BZ34" s="14"/>
      <c r="CA34" s="14"/>
      <c r="CB34" s="14"/>
      <c r="CC34" s="14"/>
      <c r="CD34" s="14"/>
      <c r="CE34" s="14"/>
      <c r="CF34" s="14"/>
      <c r="CG34" s="14"/>
      <c r="CH34" s="14"/>
      <c r="CI34" s="14"/>
      <c r="CJ34" s="14"/>
      <c r="CK34" s="14"/>
      <c r="CL34" s="14"/>
    </row>
    <row r="35" spans="1:90" ht="30" x14ac:dyDescent="0.25">
      <c r="A35" s="12" t="s">
        <v>5</v>
      </c>
      <c r="B35" s="15" t="s">
        <v>510</v>
      </c>
      <c r="C35" s="15" t="s">
        <v>510</v>
      </c>
      <c r="D35" s="18" t="s">
        <v>480</v>
      </c>
      <c r="E35" s="11" t="s">
        <v>511</v>
      </c>
      <c r="F35" s="11" t="s">
        <v>500</v>
      </c>
      <c r="G35" s="9">
        <v>31413.79385498105</v>
      </c>
      <c r="H35" s="9">
        <v>21989.655698486735</v>
      </c>
      <c r="I35" s="17" t="s">
        <v>210</v>
      </c>
      <c r="J35" s="15"/>
      <c r="K35" s="17" t="s">
        <v>212</v>
      </c>
      <c r="L35" s="15" t="s">
        <v>501</v>
      </c>
      <c r="M35" s="15" t="s">
        <v>221</v>
      </c>
      <c r="N35" s="15"/>
      <c r="O35" s="17">
        <v>42839</v>
      </c>
      <c r="P35" s="9">
        <f>Tableau_Lancer_la_requête_à_partir_de_Excel_Files[[#This Row],[Aide Massif Obtenue]]+Tableau_Lancer_la_requête_à_partir_de_Excel_Files[[#This Row],[Autre Public2]]</f>
        <v>21989.66</v>
      </c>
      <c r="Q35" s="13">
        <f>(Tableau_Lancer_la_requête_à_partir_de_Excel_Files[[#This Row],[Autre Public2]]+Tableau_Lancer_la_requête_à_partir_de_Excel_Files[[#This Row],[Aide Massif Obtenue]])/Tableau_Lancer_la_requête_à_partir_de_Excel_Files[[#This Row],[Coût total déposé]]</f>
        <v>0.70000013693071539</v>
      </c>
      <c r="R35" s="9">
        <f>Tableau_Lancer_la_requête_à_partir_de_Excel_Files[[#This Row],[Total_Etat_FN2 ]]+Tableau_Lancer_la_requête_à_partir_de_Excel_Files[[#This Row],[Total_Regions_FN2 ]]+Tableau_Lancer_la_requête_à_partir_de_Excel_Files[[#This Row],[Total_Dpts_FN2 ]]+Tableau_Lancer_la_requête_à_partir_de_Excel_Files[[#This Row],[''Prévisionnel FEDER'']]</f>
        <v>21989.66</v>
      </c>
      <c r="S35" s="16">
        <f>Tableau_Lancer_la_requête_à_partir_de_Excel_Files[[#This Row],[Aide Massif Obtenue]]/Tableau_Lancer_la_requête_à_partir_de_Excel_Files[[#This Row],[Coût total déposé]]</f>
        <v>0.70000013693071539</v>
      </c>
      <c r="T35" s="9">
        <f>Tableau_Lancer_la_requête_à_partir_de_Excel_Files[[#This Row],[Aide Publique Obtenue]]-Tableau_Lancer_la_requête_à_partir_de_Excel_Files[[#This Row],[Aide Publique demandée]]</f>
        <v>4.3015132650907617E-3</v>
      </c>
      <c r="U35" s="9">
        <f>Tableau_Lancer_la_requête_à_partir_de_Excel_Files[[#This Row],[FNADT_FN2]]+Tableau_Lancer_la_requête_à_partir_de_Excel_Files[[#This Row],[AgricultureFN2]]</f>
        <v>10994.83</v>
      </c>
      <c r="V35" s="9"/>
      <c r="W35" s="9">
        <v>10994.83</v>
      </c>
      <c r="X35" s="9">
        <f>Tableau_Lancer_la_requête_à_partir_de_Excel_Files[[#This Row],[ALPC_FN2]]+Tableau_Lancer_la_requête_à_partir_de_Excel_Files[[#This Row],[AURA_FN2]]+Tableau_Lancer_la_requête_à_partir_de_Excel_Files[[#This Row],[BFC_FN2]]+Tableau_Lancer_la_requête_à_partir_de_Excel_Files[[#This Row],[LRMP_FN2]]</f>
        <v>10994.83</v>
      </c>
      <c r="Y35" s="9">
        <v>10994.83</v>
      </c>
      <c r="Z35" s="9"/>
      <c r="AA35" s="9"/>
      <c r="AB35" s="9"/>
      <c r="AC35" s="9">
        <f>Tableau_Lancer_la_requête_à_partir_de_Excel_Files[[#This Row],[03_FN2]]+Tableau_Lancer_la_requête_à_partir_de_Excel_Files[[#This Row],[07_FN2]]+Tableau_Lancer_la_requête_à_partir_de_Excel_Files[[#This Row],[11_FN2]]+Tableau_Lancer_la_requête_à_partir_de_Excel_Files[[#This Row],[12_FN2]]+Tableau_Lancer_la_requête_à_partir_de_Excel_Files[[#This Row],[15_FN2]]+Tableau_Lancer_la_requête_à_partir_de_Excel_Files[[#This Row],[19_FN2]]+Tableau_Lancer_la_requête_à_partir_de_Excel_Files[[#This Row],[21_FN2]]+Tableau_Lancer_la_requête_à_partir_de_Excel_Files[[#This Row],[23_FN2]]+Tableau_Lancer_la_requête_à_partir_de_Excel_Files[[#This Row],[30_FN2]]+Tableau_Lancer_la_requête_à_partir_de_Excel_Files[[#This Row],[34_FN2]]+Tableau_Lancer_la_requête_à_partir_de_Excel_Files[[#This Row],[42_FN2]]+Tableau_Lancer_la_requête_à_partir_de_Excel_Files[[#This Row],[43_FN2]]+Tableau_Lancer_la_requête_à_partir_de_Excel_Files[[#This Row],[46_FN2]]+Tableau_Lancer_la_requête_à_partir_de_Excel_Files[[#This Row],[48_FN2]]+Tableau_Lancer_la_requête_à_partir_de_Excel_Files[[#This Row],[58_FN2]]+Tableau_Lancer_la_requête_à_partir_de_Excel_Files[[#This Row],[63_FN2]]+Tableau_Lancer_la_requête_à_partir_de_Excel_Files[[#This Row],[69_FN2]]+Tableau_Lancer_la_requête_à_partir_de_Excel_Files[[#This Row],[71_FN2]]+Tableau_Lancer_la_requête_à_partir_de_Excel_Files[[#This Row],[81_FN2]]+Tableau_Lancer_la_requête_à_partir_de_Excel_Files[[#This Row],[82_FN2]]+Tableau_Lancer_la_requête_à_partir_de_Excel_Files[[#This Row],[87_FN2]]+Tableau_Lancer_la_requête_à_partir_de_Excel_Files[[#This Row],[89_FN2]]</f>
        <v>0</v>
      </c>
      <c r="AD35" s="9"/>
      <c r="AE35" s="9"/>
      <c r="AF35" s="9"/>
      <c r="AG35" s="9"/>
      <c r="AH35" s="9"/>
      <c r="AI35" s="9"/>
      <c r="AJ35" s="9"/>
      <c r="AK35" s="9"/>
      <c r="AL35" s="9"/>
      <c r="AM35" s="9"/>
      <c r="AN35" s="9"/>
      <c r="AO35" s="9"/>
      <c r="AP35" s="9"/>
      <c r="AQ35" s="9"/>
      <c r="AR35" s="9"/>
      <c r="AS35" s="9"/>
      <c r="AT35" s="9"/>
      <c r="AU35" s="9"/>
      <c r="AV35" s="9"/>
      <c r="AW35" s="9"/>
      <c r="AX35" s="9"/>
      <c r="AY35" s="9"/>
      <c r="AZ35" s="9">
        <v>0</v>
      </c>
      <c r="BA35" s="9">
        <v>0</v>
      </c>
      <c r="BB35" s="18"/>
      <c r="BC35" s="18" t="s">
        <v>619</v>
      </c>
      <c r="BD35" s="9"/>
      <c r="BQ35" s="14"/>
      <c r="BR35" s="14"/>
      <c r="BS35" s="14"/>
      <c r="BT35" s="14"/>
      <c r="BU35" s="14"/>
      <c r="BV35" s="14"/>
      <c r="BW35" s="14"/>
      <c r="BX35" s="14"/>
      <c r="BY35" s="14"/>
      <c r="BZ35" s="14"/>
      <c r="CA35" s="14"/>
      <c r="CB35" s="14"/>
      <c r="CC35" s="14"/>
      <c r="CD35" s="14"/>
      <c r="CE35" s="14"/>
      <c r="CF35" s="14"/>
      <c r="CG35" s="14"/>
      <c r="CH35" s="14"/>
      <c r="CI35" s="14"/>
      <c r="CJ35" s="14"/>
      <c r="CK35" s="14"/>
      <c r="CL35" s="14"/>
    </row>
    <row r="36" spans="1:90" ht="30" x14ac:dyDescent="0.25">
      <c r="A36" s="12" t="s">
        <v>5</v>
      </c>
      <c r="B36" s="15" t="s">
        <v>512</v>
      </c>
      <c r="C36" s="15" t="s">
        <v>512</v>
      </c>
      <c r="D36" s="18" t="s">
        <v>480</v>
      </c>
      <c r="E36" s="11" t="s">
        <v>513</v>
      </c>
      <c r="F36" s="11" t="s">
        <v>500</v>
      </c>
      <c r="G36" s="9">
        <v>28259.660120852124</v>
      </c>
      <c r="H36" s="9">
        <v>19781.762084596488</v>
      </c>
      <c r="I36" s="17" t="s">
        <v>210</v>
      </c>
      <c r="J36" s="15"/>
      <c r="K36" s="17" t="s">
        <v>212</v>
      </c>
      <c r="L36" s="15" t="s">
        <v>501</v>
      </c>
      <c r="M36" s="15" t="s">
        <v>265</v>
      </c>
      <c r="N36" s="15"/>
      <c r="O36" s="17">
        <v>42839</v>
      </c>
      <c r="P36" s="9">
        <f>Tableau_Lancer_la_requête_à_partir_de_Excel_Files[[#This Row],[Aide Massif Obtenue]]+Tableau_Lancer_la_requête_à_partir_de_Excel_Files[[#This Row],[Autre Public2]]</f>
        <v>19781.759999999998</v>
      </c>
      <c r="Q36" s="13">
        <f>(Tableau_Lancer_la_requête_à_partir_de_Excel_Files[[#This Row],[Autre Public2]]+Tableau_Lancer_la_requête_à_partir_de_Excel_Files[[#This Row],[Aide Massif Obtenue]])/Tableau_Lancer_la_requête_à_partir_de_Excel_Files[[#This Row],[Coût total déposé]]</f>
        <v>0.69999992623419816</v>
      </c>
      <c r="R36" s="9">
        <f>Tableau_Lancer_la_requête_à_partir_de_Excel_Files[[#This Row],[Total_Etat_FN2 ]]+Tableau_Lancer_la_requête_à_partir_de_Excel_Files[[#This Row],[Total_Regions_FN2 ]]+Tableau_Lancer_la_requête_à_partir_de_Excel_Files[[#This Row],[Total_Dpts_FN2 ]]+Tableau_Lancer_la_requête_à_partir_de_Excel_Files[[#This Row],[''Prévisionnel FEDER'']]</f>
        <v>19781.759999999998</v>
      </c>
      <c r="S36" s="16">
        <f>Tableau_Lancer_la_requête_à_partir_de_Excel_Files[[#This Row],[Aide Massif Obtenue]]/Tableau_Lancer_la_requête_à_partir_de_Excel_Files[[#This Row],[Coût total déposé]]</f>
        <v>0.69999992623419816</v>
      </c>
      <c r="T36" s="9">
        <f>Tableau_Lancer_la_requête_à_partir_de_Excel_Files[[#This Row],[Aide Publique Obtenue]]-Tableau_Lancer_la_requête_à_partir_de_Excel_Files[[#This Row],[Aide Publique demandée]]</f>
        <v>-2.084596490021795E-3</v>
      </c>
      <c r="U36" s="9">
        <f>Tableau_Lancer_la_requête_à_partir_de_Excel_Files[[#This Row],[FNADT_FN2]]+Tableau_Lancer_la_requête_à_partir_de_Excel_Files[[#This Row],[AgricultureFN2]]</f>
        <v>19781.759999999998</v>
      </c>
      <c r="V36" s="9"/>
      <c r="W36" s="9">
        <v>19781.759999999998</v>
      </c>
      <c r="X36" s="9">
        <f>Tableau_Lancer_la_requête_à_partir_de_Excel_Files[[#This Row],[ALPC_FN2]]+Tableau_Lancer_la_requête_à_partir_de_Excel_Files[[#This Row],[AURA_FN2]]+Tableau_Lancer_la_requête_à_partir_de_Excel_Files[[#This Row],[BFC_FN2]]+Tableau_Lancer_la_requête_à_partir_de_Excel_Files[[#This Row],[LRMP_FN2]]</f>
        <v>0</v>
      </c>
      <c r="Y36" s="9"/>
      <c r="Z36" s="9"/>
      <c r="AA36" s="9"/>
      <c r="AB36" s="9"/>
      <c r="AC36" s="9">
        <f>Tableau_Lancer_la_requête_à_partir_de_Excel_Files[[#This Row],[03_FN2]]+Tableau_Lancer_la_requête_à_partir_de_Excel_Files[[#This Row],[07_FN2]]+Tableau_Lancer_la_requête_à_partir_de_Excel_Files[[#This Row],[11_FN2]]+Tableau_Lancer_la_requête_à_partir_de_Excel_Files[[#This Row],[12_FN2]]+Tableau_Lancer_la_requête_à_partir_de_Excel_Files[[#This Row],[15_FN2]]+Tableau_Lancer_la_requête_à_partir_de_Excel_Files[[#This Row],[19_FN2]]+Tableau_Lancer_la_requête_à_partir_de_Excel_Files[[#This Row],[21_FN2]]+Tableau_Lancer_la_requête_à_partir_de_Excel_Files[[#This Row],[23_FN2]]+Tableau_Lancer_la_requête_à_partir_de_Excel_Files[[#This Row],[30_FN2]]+Tableau_Lancer_la_requête_à_partir_de_Excel_Files[[#This Row],[34_FN2]]+Tableau_Lancer_la_requête_à_partir_de_Excel_Files[[#This Row],[42_FN2]]+Tableau_Lancer_la_requête_à_partir_de_Excel_Files[[#This Row],[43_FN2]]+Tableau_Lancer_la_requête_à_partir_de_Excel_Files[[#This Row],[46_FN2]]+Tableau_Lancer_la_requête_à_partir_de_Excel_Files[[#This Row],[48_FN2]]+Tableau_Lancer_la_requête_à_partir_de_Excel_Files[[#This Row],[58_FN2]]+Tableau_Lancer_la_requête_à_partir_de_Excel_Files[[#This Row],[63_FN2]]+Tableau_Lancer_la_requête_à_partir_de_Excel_Files[[#This Row],[69_FN2]]+Tableau_Lancer_la_requête_à_partir_de_Excel_Files[[#This Row],[71_FN2]]+Tableau_Lancer_la_requête_à_partir_de_Excel_Files[[#This Row],[81_FN2]]+Tableau_Lancer_la_requête_à_partir_de_Excel_Files[[#This Row],[82_FN2]]+Tableau_Lancer_la_requête_à_partir_de_Excel_Files[[#This Row],[87_FN2]]+Tableau_Lancer_la_requête_à_partir_de_Excel_Files[[#This Row],[89_FN2]]</f>
        <v>0</v>
      </c>
      <c r="AD36" s="9"/>
      <c r="AE36" s="9"/>
      <c r="AF36" s="9"/>
      <c r="AG36" s="9"/>
      <c r="AH36" s="9"/>
      <c r="AI36" s="9"/>
      <c r="AJ36" s="9"/>
      <c r="AK36" s="9"/>
      <c r="AL36" s="9"/>
      <c r="AM36" s="9"/>
      <c r="AN36" s="9"/>
      <c r="AO36" s="9"/>
      <c r="AP36" s="9"/>
      <c r="AQ36" s="9"/>
      <c r="AR36" s="9"/>
      <c r="AS36" s="9"/>
      <c r="AT36" s="9"/>
      <c r="AU36" s="9"/>
      <c r="AV36" s="9"/>
      <c r="AW36" s="9"/>
      <c r="AX36" s="9"/>
      <c r="AY36" s="9"/>
      <c r="AZ36" s="9">
        <v>0</v>
      </c>
      <c r="BA36" s="9">
        <v>0</v>
      </c>
      <c r="BB36" s="18"/>
      <c r="BC36" s="18" t="s">
        <v>619</v>
      </c>
      <c r="BD36" s="9"/>
      <c r="BQ36" s="14"/>
      <c r="BR36" s="14"/>
      <c r="BS36" s="14"/>
      <c r="BT36" s="14"/>
      <c r="BU36" s="14"/>
      <c r="BV36" s="14"/>
      <c r="BW36" s="14"/>
      <c r="BX36" s="14"/>
      <c r="BY36" s="14"/>
      <c r="BZ36" s="14"/>
      <c r="CA36" s="14"/>
      <c r="CB36" s="14"/>
      <c r="CC36" s="14"/>
      <c r="CD36" s="14"/>
      <c r="CE36" s="14"/>
      <c r="CF36" s="14"/>
      <c r="CG36" s="14"/>
      <c r="CH36" s="14"/>
      <c r="CI36" s="14"/>
      <c r="CJ36" s="14"/>
      <c r="CK36" s="14"/>
      <c r="CL36" s="14"/>
    </row>
    <row r="37" spans="1:90" ht="30" x14ac:dyDescent="0.25">
      <c r="A37" s="12" t="s">
        <v>5</v>
      </c>
      <c r="B37" s="15" t="s">
        <v>514</v>
      </c>
      <c r="C37" s="15" t="s">
        <v>514</v>
      </c>
      <c r="D37" s="18" t="s">
        <v>480</v>
      </c>
      <c r="E37" s="11" t="s">
        <v>276</v>
      </c>
      <c r="F37" s="11" t="s">
        <v>500</v>
      </c>
      <c r="G37" s="9">
        <v>79980.81</v>
      </c>
      <c r="H37" s="9">
        <v>61460.29</v>
      </c>
      <c r="I37" s="17" t="s">
        <v>515</v>
      </c>
      <c r="J37" s="15"/>
      <c r="K37" s="17" t="s">
        <v>212</v>
      </c>
      <c r="L37" s="15" t="s">
        <v>501</v>
      </c>
      <c r="M37" s="15" t="s">
        <v>220</v>
      </c>
      <c r="N37" s="15"/>
      <c r="O37" s="17">
        <v>42839</v>
      </c>
      <c r="P37" s="9">
        <f>Tableau_Lancer_la_requête_à_partir_de_Excel_Files[[#This Row],[Aide Massif Obtenue]]+Tableau_Lancer_la_requête_à_partir_de_Excel_Files[[#This Row],[Autre Public2]]</f>
        <v>61460.29</v>
      </c>
      <c r="Q37" s="13">
        <f>(Tableau_Lancer_la_requête_à_partir_de_Excel_Files[[#This Row],[Autre Public2]]+Tableau_Lancer_la_requête_à_partir_de_Excel_Files[[#This Row],[Aide Massif Obtenue]])/Tableau_Lancer_la_requête_à_partir_de_Excel_Files[[#This Row],[Coût total déposé]]</f>
        <v>0.76843795405422877</v>
      </c>
      <c r="R37" s="9">
        <f>Tableau_Lancer_la_requête_à_partir_de_Excel_Files[[#This Row],[Total_Etat_FN2 ]]+Tableau_Lancer_la_requête_à_partir_de_Excel_Files[[#This Row],[Total_Regions_FN2 ]]+Tableau_Lancer_la_requête_à_partir_de_Excel_Files[[#This Row],[Total_Dpts_FN2 ]]+Tableau_Lancer_la_requête_à_partir_de_Excel_Files[[#This Row],[''Prévisionnel FEDER'']]</f>
        <v>61460.29</v>
      </c>
      <c r="S37" s="16">
        <f>Tableau_Lancer_la_requête_à_partir_de_Excel_Files[[#This Row],[Aide Massif Obtenue]]/Tableau_Lancer_la_requête_à_partir_de_Excel_Files[[#This Row],[Coût total déposé]]</f>
        <v>0.76843795405422877</v>
      </c>
      <c r="T37" s="9">
        <f>Tableau_Lancer_la_requête_à_partir_de_Excel_Files[[#This Row],[Aide Publique Obtenue]]-Tableau_Lancer_la_requête_à_partir_de_Excel_Files[[#This Row],[Aide Publique demandée]]</f>
        <v>0</v>
      </c>
      <c r="U37" s="9">
        <f>Tableau_Lancer_la_requête_à_partir_de_Excel_Files[[#This Row],[FNADT_FN2]]+Tableau_Lancer_la_requête_à_partir_de_Excel_Files[[#This Row],[AgricultureFN2]]</f>
        <v>61460.29</v>
      </c>
      <c r="V37" s="9"/>
      <c r="W37" s="9">
        <v>61460.29</v>
      </c>
      <c r="X37" s="9">
        <f>Tableau_Lancer_la_requête_à_partir_de_Excel_Files[[#This Row],[ALPC_FN2]]+Tableau_Lancer_la_requête_à_partir_de_Excel_Files[[#This Row],[AURA_FN2]]+Tableau_Lancer_la_requête_à_partir_de_Excel_Files[[#This Row],[BFC_FN2]]+Tableau_Lancer_la_requête_à_partir_de_Excel_Files[[#This Row],[LRMP_FN2]]</f>
        <v>0</v>
      </c>
      <c r="Y37" s="9"/>
      <c r="Z37" s="9"/>
      <c r="AA37" s="9"/>
      <c r="AB37" s="9"/>
      <c r="AC37" s="9">
        <f>Tableau_Lancer_la_requête_à_partir_de_Excel_Files[[#This Row],[03_FN2]]+Tableau_Lancer_la_requête_à_partir_de_Excel_Files[[#This Row],[07_FN2]]+Tableau_Lancer_la_requête_à_partir_de_Excel_Files[[#This Row],[11_FN2]]+Tableau_Lancer_la_requête_à_partir_de_Excel_Files[[#This Row],[12_FN2]]+Tableau_Lancer_la_requête_à_partir_de_Excel_Files[[#This Row],[15_FN2]]+Tableau_Lancer_la_requête_à_partir_de_Excel_Files[[#This Row],[19_FN2]]+Tableau_Lancer_la_requête_à_partir_de_Excel_Files[[#This Row],[21_FN2]]+Tableau_Lancer_la_requête_à_partir_de_Excel_Files[[#This Row],[23_FN2]]+Tableau_Lancer_la_requête_à_partir_de_Excel_Files[[#This Row],[30_FN2]]+Tableau_Lancer_la_requête_à_partir_de_Excel_Files[[#This Row],[34_FN2]]+Tableau_Lancer_la_requête_à_partir_de_Excel_Files[[#This Row],[42_FN2]]+Tableau_Lancer_la_requête_à_partir_de_Excel_Files[[#This Row],[43_FN2]]+Tableau_Lancer_la_requête_à_partir_de_Excel_Files[[#This Row],[46_FN2]]+Tableau_Lancer_la_requête_à_partir_de_Excel_Files[[#This Row],[48_FN2]]+Tableau_Lancer_la_requête_à_partir_de_Excel_Files[[#This Row],[58_FN2]]+Tableau_Lancer_la_requête_à_partir_de_Excel_Files[[#This Row],[63_FN2]]+Tableau_Lancer_la_requête_à_partir_de_Excel_Files[[#This Row],[69_FN2]]+Tableau_Lancer_la_requête_à_partir_de_Excel_Files[[#This Row],[71_FN2]]+Tableau_Lancer_la_requête_à_partir_de_Excel_Files[[#This Row],[81_FN2]]+Tableau_Lancer_la_requête_à_partir_de_Excel_Files[[#This Row],[82_FN2]]+Tableau_Lancer_la_requête_à_partir_de_Excel_Files[[#This Row],[87_FN2]]+Tableau_Lancer_la_requête_à_partir_de_Excel_Files[[#This Row],[89_FN2]]</f>
        <v>0</v>
      </c>
      <c r="AD37" s="9"/>
      <c r="AE37" s="9"/>
      <c r="AF37" s="9"/>
      <c r="AG37" s="9"/>
      <c r="AH37" s="9"/>
      <c r="AI37" s="9"/>
      <c r="AJ37" s="9"/>
      <c r="AK37" s="9"/>
      <c r="AL37" s="9"/>
      <c r="AM37" s="9"/>
      <c r="AN37" s="9"/>
      <c r="AO37" s="9"/>
      <c r="AP37" s="9"/>
      <c r="AQ37" s="9"/>
      <c r="AR37" s="9"/>
      <c r="AS37" s="9"/>
      <c r="AT37" s="9"/>
      <c r="AU37" s="9"/>
      <c r="AV37" s="9"/>
      <c r="AW37" s="9"/>
      <c r="AX37" s="9"/>
      <c r="AY37" s="9"/>
      <c r="AZ37" s="9">
        <v>0</v>
      </c>
      <c r="BA37" s="9">
        <v>0</v>
      </c>
      <c r="BB37" s="18"/>
      <c r="BC37" s="18" t="s">
        <v>619</v>
      </c>
      <c r="BD37" s="9"/>
      <c r="BQ37" s="14"/>
      <c r="BR37" s="14"/>
      <c r="BS37" s="14"/>
      <c r="BT37" s="14"/>
      <c r="BU37" s="14"/>
      <c r="BV37" s="14"/>
      <c r="BW37" s="14"/>
      <c r="BX37" s="14"/>
      <c r="BY37" s="14"/>
      <c r="BZ37" s="14"/>
      <c r="CA37" s="14"/>
      <c r="CB37" s="14"/>
      <c r="CC37" s="14"/>
      <c r="CD37" s="14"/>
      <c r="CE37" s="14"/>
      <c r="CF37" s="14"/>
      <c r="CG37" s="14"/>
      <c r="CH37" s="14"/>
      <c r="CI37" s="14"/>
      <c r="CJ37" s="14"/>
      <c r="CK37" s="14"/>
      <c r="CL37" s="14"/>
    </row>
    <row r="38" spans="1:90" ht="30" x14ac:dyDescent="0.25">
      <c r="A38" s="12" t="s">
        <v>5</v>
      </c>
      <c r="B38" s="15" t="s">
        <v>516</v>
      </c>
      <c r="C38" s="15" t="s">
        <v>516</v>
      </c>
      <c r="D38" s="18" t="s">
        <v>480</v>
      </c>
      <c r="E38" s="11" t="s">
        <v>277</v>
      </c>
      <c r="F38" s="11" t="s">
        <v>500</v>
      </c>
      <c r="G38" s="9">
        <v>41074.910000000003</v>
      </c>
      <c r="H38" s="9">
        <v>28752.44</v>
      </c>
      <c r="I38" s="17" t="s">
        <v>210</v>
      </c>
      <c r="J38" s="15"/>
      <c r="K38" s="17" t="s">
        <v>212</v>
      </c>
      <c r="L38" s="15" t="s">
        <v>501</v>
      </c>
      <c r="M38" s="15" t="s">
        <v>206</v>
      </c>
      <c r="N38" s="15"/>
      <c r="O38" s="17">
        <v>42839</v>
      </c>
      <c r="P38" s="9">
        <f>Tableau_Lancer_la_requête_à_partir_de_Excel_Files[[#This Row],[Aide Massif Obtenue]]+Tableau_Lancer_la_requête_à_partir_de_Excel_Files[[#This Row],[Autre Public2]]</f>
        <v>32105.25</v>
      </c>
      <c r="Q38" s="13">
        <f>(Tableau_Lancer_la_requête_à_partir_de_Excel_Files[[#This Row],[Autre Public2]]+Tableau_Lancer_la_requête_à_partir_de_Excel_Files[[#This Row],[Aide Massif Obtenue]])/Tableau_Lancer_la_requête_à_partir_de_Excel_Files[[#This Row],[Coût total déposé]]</f>
        <v>0.78162678871359659</v>
      </c>
      <c r="R38" s="9">
        <f>Tableau_Lancer_la_requête_à_partir_de_Excel_Files[[#This Row],[Total_Etat_FN2 ]]+Tableau_Lancer_la_requête_à_partir_de_Excel_Files[[#This Row],[Total_Regions_FN2 ]]+Tableau_Lancer_la_requête_à_partir_de_Excel_Files[[#This Row],[Total_Dpts_FN2 ]]+Tableau_Lancer_la_requête_à_partir_de_Excel_Files[[#This Row],[''Prévisionnel FEDER'']]</f>
        <v>32105.25</v>
      </c>
      <c r="S38" s="16">
        <f>Tableau_Lancer_la_requête_à_partir_de_Excel_Files[[#This Row],[Aide Massif Obtenue]]/Tableau_Lancer_la_requête_à_partir_de_Excel_Files[[#This Row],[Coût total déposé]]</f>
        <v>0.78162678871359659</v>
      </c>
      <c r="T38" s="9">
        <f>Tableau_Lancer_la_requête_à_partir_de_Excel_Files[[#This Row],[Aide Publique Obtenue]]-Tableau_Lancer_la_requête_à_partir_de_Excel_Files[[#This Row],[Aide Publique demandée]]</f>
        <v>3352.8100000000013</v>
      </c>
      <c r="U38" s="9">
        <f>Tableau_Lancer_la_requête_à_partir_de_Excel_Files[[#This Row],[FNADT_FN2]]+Tableau_Lancer_la_requête_à_partir_de_Excel_Files[[#This Row],[AgricultureFN2]]</f>
        <v>24478.25</v>
      </c>
      <c r="V38" s="9"/>
      <c r="W38" s="9">
        <v>24478.25</v>
      </c>
      <c r="X38" s="9">
        <f>Tableau_Lancer_la_requête_à_partir_de_Excel_Files[[#This Row],[ALPC_FN2]]+Tableau_Lancer_la_requête_à_partir_de_Excel_Files[[#This Row],[AURA_FN2]]+Tableau_Lancer_la_requête_à_partir_de_Excel_Files[[#This Row],[BFC_FN2]]+Tableau_Lancer_la_requête_à_partir_de_Excel_Files[[#This Row],[LRMP_FN2]]</f>
        <v>7627</v>
      </c>
      <c r="Y38" s="9"/>
      <c r="Z38" s="9">
        <v>7627</v>
      </c>
      <c r="AA38" s="9"/>
      <c r="AB38" s="9"/>
      <c r="AC38" s="9">
        <f>Tableau_Lancer_la_requête_à_partir_de_Excel_Files[[#This Row],[03_FN2]]+Tableau_Lancer_la_requête_à_partir_de_Excel_Files[[#This Row],[07_FN2]]+Tableau_Lancer_la_requête_à_partir_de_Excel_Files[[#This Row],[11_FN2]]+Tableau_Lancer_la_requête_à_partir_de_Excel_Files[[#This Row],[12_FN2]]+Tableau_Lancer_la_requête_à_partir_de_Excel_Files[[#This Row],[15_FN2]]+Tableau_Lancer_la_requête_à_partir_de_Excel_Files[[#This Row],[19_FN2]]+Tableau_Lancer_la_requête_à_partir_de_Excel_Files[[#This Row],[21_FN2]]+Tableau_Lancer_la_requête_à_partir_de_Excel_Files[[#This Row],[23_FN2]]+Tableau_Lancer_la_requête_à_partir_de_Excel_Files[[#This Row],[30_FN2]]+Tableau_Lancer_la_requête_à_partir_de_Excel_Files[[#This Row],[34_FN2]]+Tableau_Lancer_la_requête_à_partir_de_Excel_Files[[#This Row],[42_FN2]]+Tableau_Lancer_la_requête_à_partir_de_Excel_Files[[#This Row],[43_FN2]]+Tableau_Lancer_la_requête_à_partir_de_Excel_Files[[#This Row],[46_FN2]]+Tableau_Lancer_la_requête_à_partir_de_Excel_Files[[#This Row],[48_FN2]]+Tableau_Lancer_la_requête_à_partir_de_Excel_Files[[#This Row],[58_FN2]]+Tableau_Lancer_la_requête_à_partir_de_Excel_Files[[#This Row],[63_FN2]]+Tableau_Lancer_la_requête_à_partir_de_Excel_Files[[#This Row],[69_FN2]]+Tableau_Lancer_la_requête_à_partir_de_Excel_Files[[#This Row],[71_FN2]]+Tableau_Lancer_la_requête_à_partir_de_Excel_Files[[#This Row],[81_FN2]]+Tableau_Lancer_la_requête_à_partir_de_Excel_Files[[#This Row],[82_FN2]]+Tableau_Lancer_la_requête_à_partir_de_Excel_Files[[#This Row],[87_FN2]]+Tableau_Lancer_la_requête_à_partir_de_Excel_Files[[#This Row],[89_FN2]]</f>
        <v>0</v>
      </c>
      <c r="AD38" s="9"/>
      <c r="AE38" s="9"/>
      <c r="AF38" s="9"/>
      <c r="AG38" s="9"/>
      <c r="AH38" s="9"/>
      <c r="AI38" s="9"/>
      <c r="AJ38" s="9"/>
      <c r="AK38" s="9"/>
      <c r="AL38" s="9"/>
      <c r="AM38" s="9"/>
      <c r="AN38" s="9"/>
      <c r="AO38" s="9"/>
      <c r="AP38" s="9"/>
      <c r="AQ38" s="9"/>
      <c r="AR38" s="9"/>
      <c r="AS38" s="9"/>
      <c r="AT38" s="9"/>
      <c r="AU38" s="9"/>
      <c r="AV38" s="9"/>
      <c r="AW38" s="9"/>
      <c r="AX38" s="9"/>
      <c r="AY38" s="9"/>
      <c r="AZ38" s="9">
        <v>0</v>
      </c>
      <c r="BA38" s="9">
        <v>0</v>
      </c>
      <c r="BB38" s="18"/>
      <c r="BC38" s="18" t="s">
        <v>619</v>
      </c>
      <c r="BD38" s="9"/>
      <c r="BQ38" s="14"/>
      <c r="BR38" s="14"/>
      <c r="BS38" s="14"/>
      <c r="BT38" s="14"/>
      <c r="BU38" s="14"/>
      <c r="BV38" s="14"/>
      <c r="BW38" s="14"/>
      <c r="BX38" s="14"/>
      <c r="BY38" s="14"/>
      <c r="BZ38" s="14"/>
      <c r="CA38" s="14"/>
      <c r="CB38" s="14"/>
      <c r="CC38" s="14"/>
      <c r="CD38" s="14"/>
      <c r="CE38" s="14"/>
      <c r="CF38" s="14"/>
      <c r="CG38" s="14"/>
      <c r="CH38" s="14"/>
      <c r="CI38" s="14"/>
      <c r="CJ38" s="14"/>
      <c r="CK38" s="14"/>
      <c r="CL38" s="14"/>
    </row>
    <row r="39" spans="1:90" ht="30" x14ac:dyDescent="0.25">
      <c r="A39" s="12" t="s">
        <v>5</v>
      </c>
      <c r="B39" s="15" t="s">
        <v>517</v>
      </c>
      <c r="C39" s="15" t="s">
        <v>517</v>
      </c>
      <c r="D39" s="18" t="s">
        <v>480</v>
      </c>
      <c r="E39" s="11" t="s">
        <v>518</v>
      </c>
      <c r="F39" s="11" t="s">
        <v>500</v>
      </c>
      <c r="G39" s="9">
        <v>30929.86</v>
      </c>
      <c r="H39" s="9">
        <v>21650.9</v>
      </c>
      <c r="I39" s="17" t="s">
        <v>210</v>
      </c>
      <c r="J39" s="15"/>
      <c r="K39" s="17" t="s">
        <v>212</v>
      </c>
      <c r="L39" s="15" t="s">
        <v>501</v>
      </c>
      <c r="M39" s="15" t="s">
        <v>220</v>
      </c>
      <c r="N39" s="15"/>
      <c r="O39" s="17">
        <v>42839</v>
      </c>
      <c r="P39" s="9">
        <f>Tableau_Lancer_la_requête_à_partir_de_Excel_Files[[#This Row],[Aide Massif Obtenue]]+Tableau_Lancer_la_requête_à_partir_de_Excel_Files[[#This Row],[Autre Public2]]</f>
        <v>21650.9</v>
      </c>
      <c r="Q39" s="13">
        <f>(Tableau_Lancer_la_requête_à_partir_de_Excel_Files[[#This Row],[Autre Public2]]+Tableau_Lancer_la_requête_à_partir_de_Excel_Files[[#This Row],[Aide Massif Obtenue]])/Tableau_Lancer_la_requête_à_partir_de_Excel_Files[[#This Row],[Coût total déposé]]</f>
        <v>0.69999993533756699</v>
      </c>
      <c r="R39" s="9">
        <f>Tableau_Lancer_la_requête_à_partir_de_Excel_Files[[#This Row],[Total_Etat_FN2 ]]+Tableau_Lancer_la_requête_à_partir_de_Excel_Files[[#This Row],[Total_Regions_FN2 ]]+Tableau_Lancer_la_requête_à_partir_de_Excel_Files[[#This Row],[Total_Dpts_FN2 ]]+Tableau_Lancer_la_requête_à_partir_de_Excel_Files[[#This Row],[''Prévisionnel FEDER'']]</f>
        <v>21650.9</v>
      </c>
      <c r="S39" s="16">
        <f>Tableau_Lancer_la_requête_à_partir_de_Excel_Files[[#This Row],[Aide Massif Obtenue]]/Tableau_Lancer_la_requête_à_partir_de_Excel_Files[[#This Row],[Coût total déposé]]</f>
        <v>0.69999993533756699</v>
      </c>
      <c r="T39" s="9">
        <f>Tableau_Lancer_la_requête_à_partir_de_Excel_Files[[#This Row],[Aide Publique Obtenue]]-Tableau_Lancer_la_requête_à_partir_de_Excel_Files[[#This Row],[Aide Publique demandée]]</f>
        <v>0</v>
      </c>
      <c r="U39" s="9">
        <f>Tableau_Lancer_la_requête_à_partir_de_Excel_Files[[#This Row],[FNADT_FN2]]+Tableau_Lancer_la_requête_à_partir_de_Excel_Files[[#This Row],[AgricultureFN2]]</f>
        <v>21650.9</v>
      </c>
      <c r="V39" s="9"/>
      <c r="W39" s="9">
        <v>21650.9</v>
      </c>
      <c r="X39" s="9">
        <f>Tableau_Lancer_la_requête_à_partir_de_Excel_Files[[#This Row],[ALPC_FN2]]+Tableau_Lancer_la_requête_à_partir_de_Excel_Files[[#This Row],[AURA_FN2]]+Tableau_Lancer_la_requête_à_partir_de_Excel_Files[[#This Row],[BFC_FN2]]+Tableau_Lancer_la_requête_à_partir_de_Excel_Files[[#This Row],[LRMP_FN2]]</f>
        <v>0</v>
      </c>
      <c r="Y39" s="9"/>
      <c r="Z39" s="9"/>
      <c r="AA39" s="9"/>
      <c r="AB39" s="9"/>
      <c r="AC39" s="9">
        <f>Tableau_Lancer_la_requête_à_partir_de_Excel_Files[[#This Row],[03_FN2]]+Tableau_Lancer_la_requête_à_partir_de_Excel_Files[[#This Row],[07_FN2]]+Tableau_Lancer_la_requête_à_partir_de_Excel_Files[[#This Row],[11_FN2]]+Tableau_Lancer_la_requête_à_partir_de_Excel_Files[[#This Row],[12_FN2]]+Tableau_Lancer_la_requête_à_partir_de_Excel_Files[[#This Row],[15_FN2]]+Tableau_Lancer_la_requête_à_partir_de_Excel_Files[[#This Row],[19_FN2]]+Tableau_Lancer_la_requête_à_partir_de_Excel_Files[[#This Row],[21_FN2]]+Tableau_Lancer_la_requête_à_partir_de_Excel_Files[[#This Row],[23_FN2]]+Tableau_Lancer_la_requête_à_partir_de_Excel_Files[[#This Row],[30_FN2]]+Tableau_Lancer_la_requête_à_partir_de_Excel_Files[[#This Row],[34_FN2]]+Tableau_Lancer_la_requête_à_partir_de_Excel_Files[[#This Row],[42_FN2]]+Tableau_Lancer_la_requête_à_partir_de_Excel_Files[[#This Row],[43_FN2]]+Tableau_Lancer_la_requête_à_partir_de_Excel_Files[[#This Row],[46_FN2]]+Tableau_Lancer_la_requête_à_partir_de_Excel_Files[[#This Row],[48_FN2]]+Tableau_Lancer_la_requête_à_partir_de_Excel_Files[[#This Row],[58_FN2]]+Tableau_Lancer_la_requête_à_partir_de_Excel_Files[[#This Row],[63_FN2]]+Tableau_Lancer_la_requête_à_partir_de_Excel_Files[[#This Row],[69_FN2]]+Tableau_Lancer_la_requête_à_partir_de_Excel_Files[[#This Row],[71_FN2]]+Tableau_Lancer_la_requête_à_partir_de_Excel_Files[[#This Row],[81_FN2]]+Tableau_Lancer_la_requête_à_partir_de_Excel_Files[[#This Row],[82_FN2]]+Tableau_Lancer_la_requête_à_partir_de_Excel_Files[[#This Row],[87_FN2]]+Tableau_Lancer_la_requête_à_partir_de_Excel_Files[[#This Row],[89_FN2]]</f>
        <v>0</v>
      </c>
      <c r="AD39" s="9"/>
      <c r="AE39" s="9"/>
      <c r="AF39" s="9"/>
      <c r="AG39" s="9"/>
      <c r="AH39" s="9"/>
      <c r="AI39" s="9"/>
      <c r="AJ39" s="9"/>
      <c r="AK39" s="9"/>
      <c r="AL39" s="9"/>
      <c r="AM39" s="9"/>
      <c r="AN39" s="9"/>
      <c r="AO39" s="9"/>
      <c r="AP39" s="9"/>
      <c r="AQ39" s="9"/>
      <c r="AR39" s="9"/>
      <c r="AS39" s="9"/>
      <c r="AT39" s="9"/>
      <c r="AU39" s="9"/>
      <c r="AV39" s="9"/>
      <c r="AW39" s="9"/>
      <c r="AX39" s="9"/>
      <c r="AY39" s="9"/>
      <c r="AZ39" s="9">
        <v>0</v>
      </c>
      <c r="BA39" s="9">
        <v>0</v>
      </c>
      <c r="BB39" s="18"/>
      <c r="BC39" s="18" t="s">
        <v>619</v>
      </c>
      <c r="BD39" s="9"/>
      <c r="BQ39" s="14"/>
      <c r="BR39" s="14"/>
      <c r="BS39" s="14"/>
      <c r="BT39" s="14"/>
      <c r="BU39" s="14"/>
      <c r="BV39" s="14"/>
      <c r="BW39" s="14"/>
      <c r="BX39" s="14"/>
      <c r="BY39" s="14"/>
      <c r="BZ39" s="14"/>
      <c r="CA39" s="14"/>
      <c r="CB39" s="14"/>
      <c r="CC39" s="14"/>
      <c r="CD39" s="14"/>
      <c r="CE39" s="14"/>
      <c r="CF39" s="14"/>
      <c r="CG39" s="14"/>
      <c r="CH39" s="14"/>
      <c r="CI39" s="14"/>
      <c r="CJ39" s="14"/>
      <c r="CK39" s="14"/>
      <c r="CL39" s="14"/>
    </row>
    <row r="40" spans="1:90" ht="30" x14ac:dyDescent="0.25">
      <c r="A40" s="12" t="s">
        <v>5</v>
      </c>
      <c r="B40" s="15" t="s">
        <v>519</v>
      </c>
      <c r="C40" s="15" t="s">
        <v>519</v>
      </c>
      <c r="D40" s="18" t="s">
        <v>480</v>
      </c>
      <c r="E40" s="11" t="s">
        <v>252</v>
      </c>
      <c r="F40" s="11" t="s">
        <v>500</v>
      </c>
      <c r="G40" s="9">
        <v>36663.270277911237</v>
      </c>
      <c r="H40" s="9">
        <v>25664.289194537865</v>
      </c>
      <c r="I40" s="17" t="s">
        <v>210</v>
      </c>
      <c r="J40" s="15"/>
      <c r="K40" s="17" t="s">
        <v>212</v>
      </c>
      <c r="L40" s="15" t="s">
        <v>501</v>
      </c>
      <c r="M40" s="15" t="s">
        <v>206</v>
      </c>
      <c r="N40" s="15"/>
      <c r="O40" s="17">
        <v>42839</v>
      </c>
      <c r="P40" s="9">
        <f>Tableau_Lancer_la_requête_à_partir_de_Excel_Files[[#This Row],[Aide Massif Obtenue]]+Tableau_Lancer_la_requête_à_partir_de_Excel_Files[[#This Row],[Autre Public2]]</f>
        <v>25664.29</v>
      </c>
      <c r="Q40" s="13">
        <f>(Tableau_Lancer_la_requête_à_partir_de_Excel_Files[[#This Row],[Autre Public2]]+Tableau_Lancer_la_requête_à_partir_de_Excel_Files[[#This Row],[Aide Massif Obtenue]])/Tableau_Lancer_la_requête_à_partir_de_Excel_Files[[#This Row],[Coût total déposé]]</f>
        <v>0.70000002196918409</v>
      </c>
      <c r="R40" s="9">
        <f>Tableau_Lancer_la_requête_à_partir_de_Excel_Files[[#This Row],[Total_Etat_FN2 ]]+Tableau_Lancer_la_requête_à_partir_de_Excel_Files[[#This Row],[Total_Regions_FN2 ]]+Tableau_Lancer_la_requête_à_partir_de_Excel_Files[[#This Row],[Total_Dpts_FN2 ]]+Tableau_Lancer_la_requête_à_partir_de_Excel_Files[[#This Row],[''Prévisionnel FEDER'']]</f>
        <v>25664.29</v>
      </c>
      <c r="S40" s="20">
        <f>Tableau_Lancer_la_requête_à_partir_de_Excel_Files[[#This Row],[Aide Massif Obtenue]]/Tableau_Lancer_la_requête_à_partir_de_Excel_Files[[#This Row],[Coût total déposé]]</f>
        <v>0.70000002196918409</v>
      </c>
      <c r="T40" s="9">
        <f>Tableau_Lancer_la_requête_à_partir_de_Excel_Files[[#This Row],[Aide Publique Obtenue]]-Tableau_Lancer_la_requête_à_partir_de_Excel_Files[[#This Row],[Aide Publique demandée]]</f>
        <v>8.0546213575871661E-4</v>
      </c>
      <c r="U40" s="9">
        <f>Tableau_Lancer_la_requête_à_partir_de_Excel_Files[[#This Row],[FNADT_FN2]]+Tableau_Lancer_la_requête_à_partir_de_Excel_Files[[#This Row],[AgricultureFN2]]</f>
        <v>19198.29</v>
      </c>
      <c r="V40" s="9"/>
      <c r="W40" s="9">
        <v>19198.29</v>
      </c>
      <c r="X40" s="9">
        <f>Tableau_Lancer_la_requête_à_partir_de_Excel_Files[[#This Row],[ALPC_FN2]]+Tableau_Lancer_la_requête_à_partir_de_Excel_Files[[#This Row],[AURA_FN2]]+Tableau_Lancer_la_requête_à_partir_de_Excel_Files[[#This Row],[BFC_FN2]]+Tableau_Lancer_la_requête_à_partir_de_Excel_Files[[#This Row],[LRMP_FN2]]</f>
        <v>6466</v>
      </c>
      <c r="Y40" s="9"/>
      <c r="Z40" s="9">
        <v>6466</v>
      </c>
      <c r="AA40" s="9"/>
      <c r="AB40" s="9"/>
      <c r="AC40" s="9">
        <f>Tableau_Lancer_la_requête_à_partir_de_Excel_Files[[#This Row],[03_FN2]]+Tableau_Lancer_la_requête_à_partir_de_Excel_Files[[#This Row],[07_FN2]]+Tableau_Lancer_la_requête_à_partir_de_Excel_Files[[#This Row],[11_FN2]]+Tableau_Lancer_la_requête_à_partir_de_Excel_Files[[#This Row],[12_FN2]]+Tableau_Lancer_la_requête_à_partir_de_Excel_Files[[#This Row],[15_FN2]]+Tableau_Lancer_la_requête_à_partir_de_Excel_Files[[#This Row],[19_FN2]]+Tableau_Lancer_la_requête_à_partir_de_Excel_Files[[#This Row],[21_FN2]]+Tableau_Lancer_la_requête_à_partir_de_Excel_Files[[#This Row],[23_FN2]]+Tableau_Lancer_la_requête_à_partir_de_Excel_Files[[#This Row],[30_FN2]]+Tableau_Lancer_la_requête_à_partir_de_Excel_Files[[#This Row],[34_FN2]]+Tableau_Lancer_la_requête_à_partir_de_Excel_Files[[#This Row],[42_FN2]]+Tableau_Lancer_la_requête_à_partir_de_Excel_Files[[#This Row],[43_FN2]]+Tableau_Lancer_la_requête_à_partir_de_Excel_Files[[#This Row],[46_FN2]]+Tableau_Lancer_la_requête_à_partir_de_Excel_Files[[#This Row],[48_FN2]]+Tableau_Lancer_la_requête_à_partir_de_Excel_Files[[#This Row],[58_FN2]]+Tableau_Lancer_la_requête_à_partir_de_Excel_Files[[#This Row],[63_FN2]]+Tableau_Lancer_la_requête_à_partir_de_Excel_Files[[#This Row],[69_FN2]]+Tableau_Lancer_la_requête_à_partir_de_Excel_Files[[#This Row],[71_FN2]]+Tableau_Lancer_la_requête_à_partir_de_Excel_Files[[#This Row],[81_FN2]]+Tableau_Lancer_la_requête_à_partir_de_Excel_Files[[#This Row],[82_FN2]]+Tableau_Lancer_la_requête_à_partir_de_Excel_Files[[#This Row],[87_FN2]]+Tableau_Lancer_la_requête_à_partir_de_Excel_Files[[#This Row],[89_FN2]]</f>
        <v>0</v>
      </c>
      <c r="AD40" s="9"/>
      <c r="AE40" s="9"/>
      <c r="AF40" s="9"/>
      <c r="AG40" s="9"/>
      <c r="AH40" s="9"/>
      <c r="AI40" s="9"/>
      <c r="AJ40" s="9"/>
      <c r="AK40" s="9"/>
      <c r="AL40" s="9"/>
      <c r="AM40" s="9"/>
      <c r="AN40" s="9"/>
      <c r="AO40" s="9"/>
      <c r="AP40" s="9"/>
      <c r="AQ40" s="9"/>
      <c r="AR40" s="9"/>
      <c r="AS40" s="9"/>
      <c r="AT40" s="9"/>
      <c r="AU40" s="9"/>
      <c r="AV40" s="9"/>
      <c r="AW40" s="9"/>
      <c r="AX40" s="9"/>
      <c r="AY40" s="9"/>
      <c r="AZ40" s="9">
        <v>0</v>
      </c>
      <c r="BA40" s="9">
        <v>0</v>
      </c>
      <c r="BB40" s="18"/>
      <c r="BC40" s="18" t="s">
        <v>619</v>
      </c>
      <c r="BD40" s="9"/>
      <c r="BQ40" s="14"/>
      <c r="BR40" s="14"/>
      <c r="BS40" s="14"/>
      <c r="BT40" s="14"/>
      <c r="BU40" s="14"/>
      <c r="BV40" s="14"/>
      <c r="BW40" s="14"/>
      <c r="BX40" s="14"/>
      <c r="BY40" s="14"/>
      <c r="BZ40" s="14"/>
      <c r="CA40" s="14"/>
      <c r="CB40" s="14"/>
      <c r="CC40" s="14"/>
      <c r="CD40" s="14"/>
      <c r="CE40" s="14"/>
      <c r="CF40" s="14"/>
      <c r="CG40" s="14"/>
      <c r="CH40" s="14"/>
      <c r="CI40" s="14"/>
      <c r="CJ40" s="14"/>
      <c r="CK40" s="14"/>
      <c r="CL40" s="14"/>
    </row>
    <row r="41" spans="1:90" ht="30" x14ac:dyDescent="0.25">
      <c r="A41" s="12" t="s">
        <v>5</v>
      </c>
      <c r="B41" s="15" t="s">
        <v>696</v>
      </c>
      <c r="C41" s="15" t="s">
        <v>696</v>
      </c>
      <c r="D41" s="18" t="s">
        <v>699</v>
      </c>
      <c r="E41" s="11" t="s">
        <v>697</v>
      </c>
      <c r="F41" s="11" t="s">
        <v>698</v>
      </c>
      <c r="G41" s="9">
        <v>488510</v>
      </c>
      <c r="H41" s="9">
        <v>244256</v>
      </c>
      <c r="I41" s="17" t="s">
        <v>214</v>
      </c>
      <c r="J41" s="15"/>
      <c r="K41" s="17" t="s">
        <v>212</v>
      </c>
      <c r="L41" s="15" t="s">
        <v>205</v>
      </c>
      <c r="M41" s="15" t="s">
        <v>551</v>
      </c>
      <c r="N41" s="15"/>
      <c r="O41" s="17">
        <v>42901</v>
      </c>
      <c r="P41" s="9">
        <f>Tableau_Lancer_la_requête_à_partir_de_Excel_Files[[#This Row],[Aide Massif Obtenue]]+Tableau_Lancer_la_requête_à_partir_de_Excel_Files[[#This Row],[Autre Public2]]</f>
        <v>244255</v>
      </c>
      <c r="Q41" s="13">
        <f>(Tableau_Lancer_la_requête_à_partir_de_Excel_Files[[#This Row],[Autre Public2]]+Tableau_Lancer_la_requête_à_partir_de_Excel_Files[[#This Row],[Aide Massif Obtenue]])/Tableau_Lancer_la_requête_à_partir_de_Excel_Files[[#This Row],[Coût total déposé]]</f>
        <v>0.5</v>
      </c>
      <c r="R41" s="9">
        <f>Tableau_Lancer_la_requête_à_partir_de_Excel_Files[[#This Row],[Total_Etat_FN2 ]]+Tableau_Lancer_la_requête_à_partir_de_Excel_Files[[#This Row],[Total_Regions_FN2 ]]+Tableau_Lancer_la_requête_à_partir_de_Excel_Files[[#This Row],[Total_Dpts_FN2 ]]+Tableau_Lancer_la_requête_à_partir_de_Excel_Files[[#This Row],[''Prévisionnel FEDER'']]</f>
        <v>244255</v>
      </c>
      <c r="S41" s="20">
        <f>Tableau_Lancer_la_requête_à_partir_de_Excel_Files[[#This Row],[Aide Massif Obtenue]]/Tableau_Lancer_la_requête_à_partir_de_Excel_Files[[#This Row],[Coût total déposé]]</f>
        <v>0.5</v>
      </c>
      <c r="T41" s="9">
        <f>Tableau_Lancer_la_requête_à_partir_de_Excel_Files[[#This Row],[Aide Publique Obtenue]]-Tableau_Lancer_la_requête_à_partir_de_Excel_Files[[#This Row],[Aide Publique demandée]]</f>
        <v>-1</v>
      </c>
      <c r="U41" s="9">
        <f>Tableau_Lancer_la_requête_à_partir_de_Excel_Files[[#This Row],[FNADT_FN2]]+Tableau_Lancer_la_requête_à_partir_de_Excel_Files[[#This Row],[AgricultureFN2]]</f>
        <v>219829</v>
      </c>
      <c r="V41" s="9">
        <v>219829</v>
      </c>
      <c r="W41" s="9"/>
      <c r="X41" s="9">
        <f>Tableau_Lancer_la_requête_à_partir_de_Excel_Files[[#This Row],[ALPC_FN2]]+Tableau_Lancer_la_requête_à_partir_de_Excel_Files[[#This Row],[AURA_FN2]]+Tableau_Lancer_la_requête_à_partir_de_Excel_Files[[#This Row],[BFC_FN2]]+Tableau_Lancer_la_requête_à_partir_de_Excel_Files[[#This Row],[LRMP_FN2]]</f>
        <v>24426</v>
      </c>
      <c r="Y41" s="9">
        <v>24426</v>
      </c>
      <c r="Z41" s="9"/>
      <c r="AA41" s="9"/>
      <c r="AB41" s="9"/>
      <c r="AC41" s="9">
        <f>Tableau_Lancer_la_requête_à_partir_de_Excel_Files[[#This Row],[03_FN2]]+Tableau_Lancer_la_requête_à_partir_de_Excel_Files[[#This Row],[07_FN2]]+Tableau_Lancer_la_requête_à_partir_de_Excel_Files[[#This Row],[11_FN2]]+Tableau_Lancer_la_requête_à_partir_de_Excel_Files[[#This Row],[12_FN2]]+Tableau_Lancer_la_requête_à_partir_de_Excel_Files[[#This Row],[15_FN2]]+Tableau_Lancer_la_requête_à_partir_de_Excel_Files[[#This Row],[19_FN2]]+Tableau_Lancer_la_requête_à_partir_de_Excel_Files[[#This Row],[21_FN2]]+Tableau_Lancer_la_requête_à_partir_de_Excel_Files[[#This Row],[23_FN2]]+Tableau_Lancer_la_requête_à_partir_de_Excel_Files[[#This Row],[30_FN2]]+Tableau_Lancer_la_requête_à_partir_de_Excel_Files[[#This Row],[34_FN2]]+Tableau_Lancer_la_requête_à_partir_de_Excel_Files[[#This Row],[42_FN2]]+Tableau_Lancer_la_requête_à_partir_de_Excel_Files[[#This Row],[43_FN2]]+Tableau_Lancer_la_requête_à_partir_de_Excel_Files[[#This Row],[46_FN2]]+Tableau_Lancer_la_requête_à_partir_de_Excel_Files[[#This Row],[48_FN2]]+Tableau_Lancer_la_requête_à_partir_de_Excel_Files[[#This Row],[58_FN2]]+Tableau_Lancer_la_requête_à_partir_de_Excel_Files[[#This Row],[63_FN2]]+Tableau_Lancer_la_requête_à_partir_de_Excel_Files[[#This Row],[69_FN2]]+Tableau_Lancer_la_requête_à_partir_de_Excel_Files[[#This Row],[71_FN2]]+Tableau_Lancer_la_requête_à_partir_de_Excel_Files[[#This Row],[81_FN2]]+Tableau_Lancer_la_requête_à_partir_de_Excel_Files[[#This Row],[82_FN2]]+Tableau_Lancer_la_requête_à_partir_de_Excel_Files[[#This Row],[87_FN2]]+Tableau_Lancer_la_requête_à_partir_de_Excel_Files[[#This Row],[89_FN2]]</f>
        <v>0</v>
      </c>
      <c r="AD41" s="9"/>
      <c r="AE41" s="9"/>
      <c r="AF41" s="9"/>
      <c r="AG41" s="9"/>
      <c r="AH41" s="9"/>
      <c r="AI41" s="9"/>
      <c r="AJ41" s="9"/>
      <c r="AK41" s="9"/>
      <c r="AL41" s="9"/>
      <c r="AM41" s="9"/>
      <c r="AN41" s="9"/>
      <c r="AO41" s="9"/>
      <c r="AP41" s="9"/>
      <c r="AQ41" s="9"/>
      <c r="AR41" s="9"/>
      <c r="AS41" s="9"/>
      <c r="AT41" s="9"/>
      <c r="AU41" s="9"/>
      <c r="AV41" s="9"/>
      <c r="AW41" s="9"/>
      <c r="AX41" s="9"/>
      <c r="AY41" s="9"/>
      <c r="AZ41" s="9">
        <v>0</v>
      </c>
      <c r="BA41" s="9">
        <v>0</v>
      </c>
      <c r="BB41" s="18"/>
      <c r="BC41" s="18" t="s">
        <v>619</v>
      </c>
      <c r="BD41" s="9"/>
      <c r="BQ41" s="14"/>
      <c r="BR41" s="14"/>
      <c r="BS41" s="14"/>
      <c r="BT41" s="14"/>
      <c r="BU41" s="14"/>
      <c r="BV41" s="14"/>
      <c r="BW41" s="14"/>
      <c r="BX41" s="14"/>
      <c r="BY41" s="14"/>
      <c r="BZ41" s="14"/>
      <c r="CA41" s="14"/>
      <c r="CB41" s="14"/>
      <c r="CC41" s="14"/>
      <c r="CD41" s="14"/>
      <c r="CE41" s="14"/>
      <c r="CF41" s="14"/>
      <c r="CG41" s="14"/>
      <c r="CH41" s="14"/>
      <c r="CI41" s="14"/>
      <c r="CJ41" s="14"/>
      <c r="CK41" s="14"/>
      <c r="CL41" s="14"/>
    </row>
    <row r="42" spans="1:90" ht="30" x14ac:dyDescent="0.25">
      <c r="A42" s="12" t="s">
        <v>5</v>
      </c>
      <c r="B42" s="15" t="s">
        <v>308</v>
      </c>
      <c r="C42" s="15" t="s">
        <v>308</v>
      </c>
      <c r="D42" s="18" t="s">
        <v>284</v>
      </c>
      <c r="E42" s="11" t="s">
        <v>309</v>
      </c>
      <c r="F42" s="11" t="s">
        <v>310</v>
      </c>
      <c r="G42" s="9">
        <v>57863.9</v>
      </c>
      <c r="H42" s="9">
        <v>40504.730000000003</v>
      </c>
      <c r="I42" s="17" t="s">
        <v>210</v>
      </c>
      <c r="J42" s="15"/>
      <c r="K42" s="17" t="s">
        <v>212</v>
      </c>
      <c r="L42" s="15" t="s">
        <v>205</v>
      </c>
      <c r="M42" s="15" t="s">
        <v>311</v>
      </c>
      <c r="N42" s="15"/>
      <c r="O42" s="17">
        <v>42985</v>
      </c>
      <c r="P42" s="9">
        <f>Tableau_Lancer_la_requête_à_partir_de_Excel_Files[[#This Row],[Aide Massif Obtenue]]+Tableau_Lancer_la_requête_à_partir_de_Excel_Files[[#This Row],[Autre Public2]]</f>
        <v>40504.25</v>
      </c>
      <c r="Q42" s="13">
        <f>(Tableau_Lancer_la_requête_à_partir_de_Excel_Files[[#This Row],[Autre Public2]]+Tableau_Lancer_la_requête_à_partir_de_Excel_Files[[#This Row],[Aide Massif Obtenue]])/Tableau_Lancer_la_requête_à_partir_de_Excel_Files[[#This Row],[Coût total déposé]]</f>
        <v>0.69999170467251604</v>
      </c>
      <c r="R42" s="9">
        <f>Tableau_Lancer_la_requête_à_partir_de_Excel_Files[[#This Row],[Total_Etat_FN2 ]]+Tableau_Lancer_la_requête_à_partir_de_Excel_Files[[#This Row],[Total_Regions_FN2 ]]+Tableau_Lancer_la_requête_à_partir_de_Excel_Files[[#This Row],[Total_Dpts_FN2 ]]+Tableau_Lancer_la_requête_à_partir_de_Excel_Files[[#This Row],[''Prévisionnel FEDER'']]</f>
        <v>40504.25</v>
      </c>
      <c r="S42" s="20">
        <f>Tableau_Lancer_la_requête_à_partir_de_Excel_Files[[#This Row],[Aide Massif Obtenue]]/Tableau_Lancer_la_requête_à_partir_de_Excel_Files[[#This Row],[Coût total déposé]]</f>
        <v>0.69999170467251604</v>
      </c>
      <c r="T42" s="9">
        <f>Tableau_Lancer_la_requête_à_partir_de_Excel_Files[[#This Row],[Aide Publique Obtenue]]-Tableau_Lancer_la_requête_à_partir_de_Excel_Files[[#This Row],[Aide Publique demandée]]</f>
        <v>-0.48000000000320142</v>
      </c>
      <c r="U42" s="9">
        <f>Tableau_Lancer_la_requête_à_partir_de_Excel_Files[[#This Row],[FNADT_FN2]]+Tableau_Lancer_la_requête_à_partir_de_Excel_Files[[#This Row],[AgricultureFN2]]</f>
        <v>35482</v>
      </c>
      <c r="V42" s="9">
        <v>35482</v>
      </c>
      <c r="W42" s="9"/>
      <c r="X42" s="9">
        <f>Tableau_Lancer_la_requête_à_partir_de_Excel_Files[[#This Row],[ALPC_FN2]]+Tableau_Lancer_la_requête_à_partir_de_Excel_Files[[#This Row],[AURA_FN2]]+Tableau_Lancer_la_requête_à_partir_de_Excel_Files[[#This Row],[BFC_FN2]]+Tableau_Lancer_la_requête_à_partir_de_Excel_Files[[#This Row],[LRMP_FN2]]</f>
        <v>5022.25</v>
      </c>
      <c r="Y42" s="9">
        <v>5022.25</v>
      </c>
      <c r="Z42" s="9"/>
      <c r="AA42" s="9"/>
      <c r="AB42" s="9"/>
      <c r="AC42" s="9">
        <f>Tableau_Lancer_la_requête_à_partir_de_Excel_Files[[#This Row],[03_FN2]]+Tableau_Lancer_la_requête_à_partir_de_Excel_Files[[#This Row],[07_FN2]]+Tableau_Lancer_la_requête_à_partir_de_Excel_Files[[#This Row],[11_FN2]]+Tableau_Lancer_la_requête_à_partir_de_Excel_Files[[#This Row],[12_FN2]]+Tableau_Lancer_la_requête_à_partir_de_Excel_Files[[#This Row],[15_FN2]]+Tableau_Lancer_la_requête_à_partir_de_Excel_Files[[#This Row],[19_FN2]]+Tableau_Lancer_la_requête_à_partir_de_Excel_Files[[#This Row],[21_FN2]]+Tableau_Lancer_la_requête_à_partir_de_Excel_Files[[#This Row],[23_FN2]]+Tableau_Lancer_la_requête_à_partir_de_Excel_Files[[#This Row],[30_FN2]]+Tableau_Lancer_la_requête_à_partir_de_Excel_Files[[#This Row],[34_FN2]]+Tableau_Lancer_la_requête_à_partir_de_Excel_Files[[#This Row],[42_FN2]]+Tableau_Lancer_la_requête_à_partir_de_Excel_Files[[#This Row],[43_FN2]]+Tableau_Lancer_la_requête_à_partir_de_Excel_Files[[#This Row],[46_FN2]]+Tableau_Lancer_la_requête_à_partir_de_Excel_Files[[#This Row],[48_FN2]]+Tableau_Lancer_la_requête_à_partir_de_Excel_Files[[#This Row],[58_FN2]]+Tableau_Lancer_la_requête_à_partir_de_Excel_Files[[#This Row],[63_FN2]]+Tableau_Lancer_la_requête_à_partir_de_Excel_Files[[#This Row],[69_FN2]]+Tableau_Lancer_la_requête_à_partir_de_Excel_Files[[#This Row],[71_FN2]]+Tableau_Lancer_la_requête_à_partir_de_Excel_Files[[#This Row],[81_FN2]]+Tableau_Lancer_la_requête_à_partir_de_Excel_Files[[#This Row],[82_FN2]]+Tableau_Lancer_la_requête_à_partir_de_Excel_Files[[#This Row],[87_FN2]]+Tableau_Lancer_la_requête_à_partir_de_Excel_Files[[#This Row],[89_FN2]]</f>
        <v>0</v>
      </c>
      <c r="AD42" s="9"/>
      <c r="AE42" s="9"/>
      <c r="AF42" s="9"/>
      <c r="AG42" s="9"/>
      <c r="AH42" s="9"/>
      <c r="AI42" s="9"/>
      <c r="AJ42" s="9"/>
      <c r="AK42" s="9"/>
      <c r="AL42" s="9"/>
      <c r="AM42" s="9"/>
      <c r="AN42" s="9"/>
      <c r="AO42" s="9"/>
      <c r="AP42" s="9"/>
      <c r="AQ42" s="9"/>
      <c r="AR42" s="9"/>
      <c r="AS42" s="9"/>
      <c r="AT42" s="9"/>
      <c r="AU42" s="9"/>
      <c r="AV42" s="9"/>
      <c r="AW42" s="9"/>
      <c r="AX42" s="9"/>
      <c r="AY42" s="9"/>
      <c r="AZ42" s="9">
        <v>0</v>
      </c>
      <c r="BA42" s="9">
        <v>0</v>
      </c>
      <c r="BB42" s="18">
        <v>43101</v>
      </c>
      <c r="BC42" s="18" t="s">
        <v>619</v>
      </c>
      <c r="BD42" s="23" t="s">
        <v>700</v>
      </c>
      <c r="BQ42" s="14"/>
      <c r="BR42" s="14"/>
      <c r="BS42" s="14"/>
      <c r="BT42" s="14"/>
      <c r="BU42" s="14"/>
      <c r="BV42" s="14"/>
      <c r="BW42" s="14"/>
      <c r="BX42" s="14"/>
      <c r="BY42" s="14"/>
      <c r="BZ42" s="14"/>
      <c r="CA42" s="14"/>
      <c r="CB42" s="14"/>
      <c r="CC42" s="14"/>
      <c r="CD42" s="14"/>
      <c r="CE42" s="14"/>
      <c r="CF42" s="14"/>
      <c r="CG42" s="14"/>
      <c r="CH42" s="14"/>
      <c r="CI42" s="14"/>
      <c r="CJ42" s="14"/>
      <c r="CK42" s="14"/>
      <c r="CL42" s="14"/>
    </row>
    <row r="43" spans="1:90" ht="30" x14ac:dyDescent="0.25">
      <c r="A43" s="12" t="s">
        <v>5</v>
      </c>
      <c r="B43" s="15" t="s">
        <v>312</v>
      </c>
      <c r="C43" s="15" t="s">
        <v>312</v>
      </c>
      <c r="D43" s="18" t="s">
        <v>284</v>
      </c>
      <c r="E43" s="11" t="s">
        <v>313</v>
      </c>
      <c r="F43" s="11" t="s">
        <v>310</v>
      </c>
      <c r="G43" s="9">
        <v>9961.7099999999991</v>
      </c>
      <c r="H43" s="9">
        <v>6973.2</v>
      </c>
      <c r="I43" s="17" t="s">
        <v>210</v>
      </c>
      <c r="J43" s="15"/>
      <c r="K43" s="17" t="s">
        <v>212</v>
      </c>
      <c r="L43" s="15" t="s">
        <v>205</v>
      </c>
      <c r="M43" s="15" t="s">
        <v>220</v>
      </c>
      <c r="N43" s="15" t="s">
        <v>240</v>
      </c>
      <c r="O43" s="17">
        <v>42985</v>
      </c>
      <c r="P43" s="9">
        <f>Tableau_Lancer_la_requête_à_partir_de_Excel_Files[[#This Row],[Aide Massif Obtenue]]+Tableau_Lancer_la_requête_à_partir_de_Excel_Files[[#This Row],[Autre Public2]]</f>
        <v>6973</v>
      </c>
      <c r="Q43" s="13">
        <f>(Tableau_Lancer_la_requête_à_partir_de_Excel_Files[[#This Row],[Autre Public2]]+Tableau_Lancer_la_requête_à_partir_de_Excel_Files[[#This Row],[Aide Massif Obtenue]])/Tableau_Lancer_la_requête_à_partir_de_Excel_Files[[#This Row],[Coût total déposé]]</f>
        <v>0.6999802242787635</v>
      </c>
      <c r="R43" s="9">
        <f>Tableau_Lancer_la_requête_à_partir_de_Excel_Files[[#This Row],[Total_Etat_FN2 ]]+Tableau_Lancer_la_requête_à_partir_de_Excel_Files[[#This Row],[Total_Regions_FN2 ]]+Tableau_Lancer_la_requête_à_partir_de_Excel_Files[[#This Row],[Total_Dpts_FN2 ]]+Tableau_Lancer_la_requête_à_partir_de_Excel_Files[[#This Row],[''Prévisionnel FEDER'']]</f>
        <v>6973</v>
      </c>
      <c r="S43" s="20">
        <f>Tableau_Lancer_la_requête_à_partir_de_Excel_Files[[#This Row],[Aide Massif Obtenue]]/Tableau_Lancer_la_requête_à_partir_de_Excel_Files[[#This Row],[Coût total déposé]]</f>
        <v>0.6999802242787635</v>
      </c>
      <c r="T43" s="9">
        <f>Tableau_Lancer_la_requête_à_partir_de_Excel_Files[[#This Row],[Aide Publique Obtenue]]-Tableau_Lancer_la_requête_à_partir_de_Excel_Files[[#This Row],[Aide Publique demandée]]</f>
        <v>-0.1999999999998181</v>
      </c>
      <c r="U43" s="9">
        <f>Tableau_Lancer_la_requête_à_partir_de_Excel_Files[[#This Row],[FNADT_FN2]]+Tableau_Lancer_la_requête_à_partir_de_Excel_Files[[#This Row],[AgricultureFN2]]</f>
        <v>6973</v>
      </c>
      <c r="V43" s="9">
        <v>6973</v>
      </c>
      <c r="W43" s="9"/>
      <c r="X43" s="9">
        <f>Tableau_Lancer_la_requête_à_partir_de_Excel_Files[[#This Row],[ALPC_FN2]]+Tableau_Lancer_la_requête_à_partir_de_Excel_Files[[#This Row],[AURA_FN2]]+Tableau_Lancer_la_requête_à_partir_de_Excel_Files[[#This Row],[BFC_FN2]]+Tableau_Lancer_la_requête_à_partir_de_Excel_Files[[#This Row],[LRMP_FN2]]</f>
        <v>0</v>
      </c>
      <c r="Y43" s="9"/>
      <c r="Z43" s="9"/>
      <c r="AA43" s="9"/>
      <c r="AB43" s="9"/>
      <c r="AC43" s="9">
        <f>Tableau_Lancer_la_requête_à_partir_de_Excel_Files[[#This Row],[03_FN2]]+Tableau_Lancer_la_requête_à_partir_de_Excel_Files[[#This Row],[07_FN2]]+Tableau_Lancer_la_requête_à_partir_de_Excel_Files[[#This Row],[11_FN2]]+Tableau_Lancer_la_requête_à_partir_de_Excel_Files[[#This Row],[12_FN2]]+Tableau_Lancer_la_requête_à_partir_de_Excel_Files[[#This Row],[15_FN2]]+Tableau_Lancer_la_requête_à_partir_de_Excel_Files[[#This Row],[19_FN2]]+Tableau_Lancer_la_requête_à_partir_de_Excel_Files[[#This Row],[21_FN2]]+Tableau_Lancer_la_requête_à_partir_de_Excel_Files[[#This Row],[23_FN2]]+Tableau_Lancer_la_requête_à_partir_de_Excel_Files[[#This Row],[30_FN2]]+Tableau_Lancer_la_requête_à_partir_de_Excel_Files[[#This Row],[34_FN2]]+Tableau_Lancer_la_requête_à_partir_de_Excel_Files[[#This Row],[42_FN2]]+Tableau_Lancer_la_requête_à_partir_de_Excel_Files[[#This Row],[43_FN2]]+Tableau_Lancer_la_requête_à_partir_de_Excel_Files[[#This Row],[46_FN2]]+Tableau_Lancer_la_requête_à_partir_de_Excel_Files[[#This Row],[48_FN2]]+Tableau_Lancer_la_requête_à_partir_de_Excel_Files[[#This Row],[58_FN2]]+Tableau_Lancer_la_requête_à_partir_de_Excel_Files[[#This Row],[63_FN2]]+Tableau_Lancer_la_requête_à_partir_de_Excel_Files[[#This Row],[69_FN2]]+Tableau_Lancer_la_requête_à_partir_de_Excel_Files[[#This Row],[71_FN2]]+Tableau_Lancer_la_requête_à_partir_de_Excel_Files[[#This Row],[81_FN2]]+Tableau_Lancer_la_requête_à_partir_de_Excel_Files[[#This Row],[82_FN2]]+Tableau_Lancer_la_requête_à_partir_de_Excel_Files[[#This Row],[87_FN2]]+Tableau_Lancer_la_requête_à_partir_de_Excel_Files[[#This Row],[89_FN2]]</f>
        <v>0</v>
      </c>
      <c r="AD43" s="9"/>
      <c r="AE43" s="9"/>
      <c r="AF43" s="9"/>
      <c r="AG43" s="9"/>
      <c r="AH43" s="9"/>
      <c r="AI43" s="9"/>
      <c r="AJ43" s="9"/>
      <c r="AK43" s="9"/>
      <c r="AL43" s="9"/>
      <c r="AM43" s="9"/>
      <c r="AN43" s="9"/>
      <c r="AO43" s="9"/>
      <c r="AP43" s="9"/>
      <c r="AQ43" s="9"/>
      <c r="AR43" s="9"/>
      <c r="AS43" s="9"/>
      <c r="AT43" s="9"/>
      <c r="AU43" s="9"/>
      <c r="AV43" s="9"/>
      <c r="AW43" s="9"/>
      <c r="AX43" s="9"/>
      <c r="AY43" s="9"/>
      <c r="AZ43" s="9">
        <v>0</v>
      </c>
      <c r="BA43" s="9">
        <v>0</v>
      </c>
      <c r="BB43" s="18">
        <v>43101</v>
      </c>
      <c r="BC43" s="18" t="s">
        <v>619</v>
      </c>
      <c r="BD43" s="9"/>
      <c r="BQ43" s="14"/>
      <c r="BR43" s="14"/>
      <c r="BS43" s="14"/>
      <c r="BT43" s="14"/>
      <c r="BU43" s="14"/>
      <c r="BV43" s="14"/>
      <c r="BW43" s="14"/>
      <c r="BX43" s="14"/>
      <c r="BY43" s="14"/>
      <c r="BZ43" s="14"/>
      <c r="CA43" s="14"/>
      <c r="CB43" s="14"/>
      <c r="CC43" s="14"/>
      <c r="CD43" s="14"/>
      <c r="CE43" s="14"/>
      <c r="CF43" s="14"/>
      <c r="CG43" s="14"/>
      <c r="CH43" s="14"/>
      <c r="CI43" s="14"/>
      <c r="CJ43" s="14"/>
      <c r="CK43" s="14"/>
      <c r="CL43" s="14"/>
    </row>
    <row r="44" spans="1:90" ht="30" x14ac:dyDescent="0.25">
      <c r="A44" s="12" t="s">
        <v>5</v>
      </c>
      <c r="B44" s="15" t="s">
        <v>314</v>
      </c>
      <c r="C44" s="15" t="s">
        <v>314</v>
      </c>
      <c r="D44" s="18" t="s">
        <v>284</v>
      </c>
      <c r="E44" s="11" t="s">
        <v>315</v>
      </c>
      <c r="F44" s="11" t="s">
        <v>310</v>
      </c>
      <c r="G44" s="9">
        <v>4338.68</v>
      </c>
      <c r="H44" s="9">
        <v>3037.08</v>
      </c>
      <c r="I44" s="17" t="s">
        <v>210</v>
      </c>
      <c r="J44" s="15"/>
      <c r="K44" s="17" t="s">
        <v>212</v>
      </c>
      <c r="L44" s="15" t="s">
        <v>205</v>
      </c>
      <c r="M44" s="15" t="s">
        <v>311</v>
      </c>
      <c r="N44" s="15"/>
      <c r="O44" s="17">
        <v>42985</v>
      </c>
      <c r="P44" s="9">
        <f>Tableau_Lancer_la_requête_à_partir_de_Excel_Files[[#This Row],[Aide Massif Obtenue]]+Tableau_Lancer_la_requête_à_partir_de_Excel_Files[[#This Row],[Autre Public2]]</f>
        <v>3037</v>
      </c>
      <c r="Q44" s="13">
        <f>(Tableau_Lancer_la_requête_à_partir_de_Excel_Files[[#This Row],[Autre Public2]]+Tableau_Lancer_la_requête_à_partir_de_Excel_Files[[#This Row],[Aide Massif Obtenue]])/Tableau_Lancer_la_requête_à_partir_de_Excel_Files[[#This Row],[Coût total déposé]]</f>
        <v>0.69998248315155753</v>
      </c>
      <c r="R44" s="9">
        <f>Tableau_Lancer_la_requête_à_partir_de_Excel_Files[[#This Row],[Total_Etat_FN2 ]]+Tableau_Lancer_la_requête_à_partir_de_Excel_Files[[#This Row],[Total_Regions_FN2 ]]+Tableau_Lancer_la_requête_à_partir_de_Excel_Files[[#This Row],[Total_Dpts_FN2 ]]+Tableau_Lancer_la_requête_à_partir_de_Excel_Files[[#This Row],[''Prévisionnel FEDER'']]</f>
        <v>3037</v>
      </c>
      <c r="S44" s="20">
        <f>Tableau_Lancer_la_requête_à_partir_de_Excel_Files[[#This Row],[Aide Massif Obtenue]]/Tableau_Lancer_la_requête_à_partir_de_Excel_Files[[#This Row],[Coût total déposé]]</f>
        <v>0.69998248315155753</v>
      </c>
      <c r="T44" s="9">
        <f>Tableau_Lancer_la_requête_à_partir_de_Excel_Files[[#This Row],[Aide Publique Obtenue]]-Tableau_Lancer_la_requête_à_partir_de_Excel_Files[[#This Row],[Aide Publique demandée]]</f>
        <v>-7.999999999992724E-2</v>
      </c>
      <c r="U44" s="9">
        <f>Tableau_Lancer_la_requête_à_partir_de_Excel_Files[[#This Row],[FNADT_FN2]]+Tableau_Lancer_la_requête_à_partir_de_Excel_Files[[#This Row],[AgricultureFN2]]</f>
        <v>3037</v>
      </c>
      <c r="V44" s="9">
        <v>3037</v>
      </c>
      <c r="W44" s="9"/>
      <c r="X44" s="9">
        <f>Tableau_Lancer_la_requête_à_partir_de_Excel_Files[[#This Row],[ALPC_FN2]]+Tableau_Lancer_la_requête_à_partir_de_Excel_Files[[#This Row],[AURA_FN2]]+Tableau_Lancer_la_requête_à_partir_de_Excel_Files[[#This Row],[BFC_FN2]]+Tableau_Lancer_la_requête_à_partir_de_Excel_Files[[#This Row],[LRMP_FN2]]</f>
        <v>0</v>
      </c>
      <c r="Y44" s="9"/>
      <c r="Z44" s="9"/>
      <c r="AA44" s="9"/>
      <c r="AB44" s="9"/>
      <c r="AC44" s="9">
        <f>Tableau_Lancer_la_requête_à_partir_de_Excel_Files[[#This Row],[03_FN2]]+Tableau_Lancer_la_requête_à_partir_de_Excel_Files[[#This Row],[07_FN2]]+Tableau_Lancer_la_requête_à_partir_de_Excel_Files[[#This Row],[11_FN2]]+Tableau_Lancer_la_requête_à_partir_de_Excel_Files[[#This Row],[12_FN2]]+Tableau_Lancer_la_requête_à_partir_de_Excel_Files[[#This Row],[15_FN2]]+Tableau_Lancer_la_requête_à_partir_de_Excel_Files[[#This Row],[19_FN2]]+Tableau_Lancer_la_requête_à_partir_de_Excel_Files[[#This Row],[21_FN2]]+Tableau_Lancer_la_requête_à_partir_de_Excel_Files[[#This Row],[23_FN2]]+Tableau_Lancer_la_requête_à_partir_de_Excel_Files[[#This Row],[30_FN2]]+Tableau_Lancer_la_requête_à_partir_de_Excel_Files[[#This Row],[34_FN2]]+Tableau_Lancer_la_requête_à_partir_de_Excel_Files[[#This Row],[42_FN2]]+Tableau_Lancer_la_requête_à_partir_de_Excel_Files[[#This Row],[43_FN2]]+Tableau_Lancer_la_requête_à_partir_de_Excel_Files[[#This Row],[46_FN2]]+Tableau_Lancer_la_requête_à_partir_de_Excel_Files[[#This Row],[48_FN2]]+Tableau_Lancer_la_requête_à_partir_de_Excel_Files[[#This Row],[58_FN2]]+Tableau_Lancer_la_requête_à_partir_de_Excel_Files[[#This Row],[63_FN2]]+Tableau_Lancer_la_requête_à_partir_de_Excel_Files[[#This Row],[69_FN2]]+Tableau_Lancer_la_requête_à_partir_de_Excel_Files[[#This Row],[71_FN2]]+Tableau_Lancer_la_requête_à_partir_de_Excel_Files[[#This Row],[81_FN2]]+Tableau_Lancer_la_requête_à_partir_de_Excel_Files[[#This Row],[82_FN2]]+Tableau_Lancer_la_requête_à_partir_de_Excel_Files[[#This Row],[87_FN2]]+Tableau_Lancer_la_requête_à_partir_de_Excel_Files[[#This Row],[89_FN2]]</f>
        <v>0</v>
      </c>
      <c r="AD44" s="9"/>
      <c r="AE44" s="9"/>
      <c r="AF44" s="9"/>
      <c r="AG44" s="9"/>
      <c r="AH44" s="9"/>
      <c r="AI44" s="9"/>
      <c r="AJ44" s="9"/>
      <c r="AK44" s="9"/>
      <c r="AL44" s="9"/>
      <c r="AM44" s="9"/>
      <c r="AN44" s="9"/>
      <c r="AO44" s="9"/>
      <c r="AP44" s="9"/>
      <c r="AQ44" s="9"/>
      <c r="AR44" s="9"/>
      <c r="AS44" s="9"/>
      <c r="AT44" s="9"/>
      <c r="AU44" s="9"/>
      <c r="AV44" s="9"/>
      <c r="AW44" s="9"/>
      <c r="AX44" s="9"/>
      <c r="AY44" s="9"/>
      <c r="AZ44" s="9">
        <v>0</v>
      </c>
      <c r="BA44" s="9">
        <v>0</v>
      </c>
      <c r="BB44" s="18">
        <v>43101</v>
      </c>
      <c r="BC44" s="18" t="s">
        <v>619</v>
      </c>
      <c r="BD44" s="9"/>
      <c r="BQ44" s="14"/>
      <c r="BR44" s="14"/>
      <c r="BS44" s="14"/>
      <c r="BT44" s="14"/>
      <c r="BU44" s="14"/>
      <c r="BV44" s="14"/>
      <c r="BW44" s="14"/>
      <c r="BX44" s="14"/>
      <c r="BY44" s="14"/>
      <c r="BZ44" s="14"/>
      <c r="CA44" s="14"/>
      <c r="CB44" s="14"/>
      <c r="CC44" s="14"/>
      <c r="CD44" s="14"/>
      <c r="CE44" s="14"/>
      <c r="CF44" s="14"/>
      <c r="CG44" s="14"/>
      <c r="CH44" s="14"/>
      <c r="CI44" s="14"/>
      <c r="CJ44" s="14"/>
      <c r="CK44" s="14"/>
      <c r="CL44" s="14"/>
    </row>
    <row r="45" spans="1:90" ht="30" x14ac:dyDescent="0.25">
      <c r="A45" s="12" t="s">
        <v>5</v>
      </c>
      <c r="B45" s="15" t="s">
        <v>316</v>
      </c>
      <c r="C45" s="15" t="s">
        <v>316</v>
      </c>
      <c r="D45" s="18" t="s">
        <v>284</v>
      </c>
      <c r="E45" s="11" t="s">
        <v>283</v>
      </c>
      <c r="F45" s="11" t="s">
        <v>310</v>
      </c>
      <c r="G45" s="9">
        <v>16495</v>
      </c>
      <c r="H45" s="9">
        <v>11546.510000000002</v>
      </c>
      <c r="I45" s="17" t="s">
        <v>210</v>
      </c>
      <c r="J45" s="15"/>
      <c r="K45" s="17" t="s">
        <v>212</v>
      </c>
      <c r="L45" s="15" t="s">
        <v>205</v>
      </c>
      <c r="M45" s="15" t="s">
        <v>311</v>
      </c>
      <c r="N45" s="15"/>
      <c r="O45" s="17">
        <v>42985</v>
      </c>
      <c r="P45" s="9">
        <f>Tableau_Lancer_la_requête_à_partir_de_Excel_Files[[#This Row],[Aide Massif Obtenue]]+Tableau_Lancer_la_requête_à_partir_de_Excel_Files[[#This Row],[Autre Public2]]</f>
        <v>11311</v>
      </c>
      <c r="Q45" s="13">
        <f>(Tableau_Lancer_la_requête_à_partir_de_Excel_Files[[#This Row],[Autre Public2]]+Tableau_Lancer_la_requête_à_partir_de_Excel_Files[[#This Row],[Aide Massif Obtenue]])/Tableau_Lancer_la_requête_à_partir_de_Excel_Files[[#This Row],[Coût total déposé]]</f>
        <v>0.68572294634737796</v>
      </c>
      <c r="R45" s="9">
        <f>Tableau_Lancer_la_requête_à_partir_de_Excel_Files[[#This Row],[Total_Etat_FN2 ]]+Tableau_Lancer_la_requête_à_partir_de_Excel_Files[[#This Row],[Total_Regions_FN2 ]]+Tableau_Lancer_la_requête_à_partir_de_Excel_Files[[#This Row],[Total_Dpts_FN2 ]]+Tableau_Lancer_la_requête_à_partir_de_Excel_Files[[#This Row],[''Prévisionnel FEDER'']]</f>
        <v>11311</v>
      </c>
      <c r="S45" s="20">
        <f>Tableau_Lancer_la_requête_à_partir_de_Excel_Files[[#This Row],[Aide Massif Obtenue]]/Tableau_Lancer_la_requête_à_partir_de_Excel_Files[[#This Row],[Coût total déposé]]</f>
        <v>0.68572294634737796</v>
      </c>
      <c r="T45" s="9">
        <f>Tableau_Lancer_la_requête_à_partir_de_Excel_Files[[#This Row],[Aide Publique Obtenue]]-Tableau_Lancer_la_requête_à_partir_de_Excel_Files[[#This Row],[Aide Publique demandée]]</f>
        <v>-235.51000000000204</v>
      </c>
      <c r="U45" s="9">
        <f>Tableau_Lancer_la_requête_à_partir_de_Excel_Files[[#This Row],[FNADT_FN2]]+Tableau_Lancer_la_requête_à_partir_de_Excel_Files[[#This Row],[AgricultureFN2]]</f>
        <v>11311</v>
      </c>
      <c r="V45" s="9">
        <v>11311</v>
      </c>
      <c r="W45" s="9"/>
      <c r="X45" s="9">
        <f>Tableau_Lancer_la_requête_à_partir_de_Excel_Files[[#This Row],[ALPC_FN2]]+Tableau_Lancer_la_requête_à_partir_de_Excel_Files[[#This Row],[AURA_FN2]]+Tableau_Lancer_la_requête_à_partir_de_Excel_Files[[#This Row],[BFC_FN2]]+Tableau_Lancer_la_requête_à_partir_de_Excel_Files[[#This Row],[LRMP_FN2]]</f>
        <v>0</v>
      </c>
      <c r="Y45" s="9"/>
      <c r="Z45" s="9"/>
      <c r="AA45" s="9"/>
      <c r="AB45" s="9"/>
      <c r="AC45" s="9">
        <f>Tableau_Lancer_la_requête_à_partir_de_Excel_Files[[#This Row],[03_FN2]]+Tableau_Lancer_la_requête_à_partir_de_Excel_Files[[#This Row],[07_FN2]]+Tableau_Lancer_la_requête_à_partir_de_Excel_Files[[#This Row],[11_FN2]]+Tableau_Lancer_la_requête_à_partir_de_Excel_Files[[#This Row],[12_FN2]]+Tableau_Lancer_la_requête_à_partir_de_Excel_Files[[#This Row],[15_FN2]]+Tableau_Lancer_la_requête_à_partir_de_Excel_Files[[#This Row],[19_FN2]]+Tableau_Lancer_la_requête_à_partir_de_Excel_Files[[#This Row],[21_FN2]]+Tableau_Lancer_la_requête_à_partir_de_Excel_Files[[#This Row],[23_FN2]]+Tableau_Lancer_la_requête_à_partir_de_Excel_Files[[#This Row],[30_FN2]]+Tableau_Lancer_la_requête_à_partir_de_Excel_Files[[#This Row],[34_FN2]]+Tableau_Lancer_la_requête_à_partir_de_Excel_Files[[#This Row],[42_FN2]]+Tableau_Lancer_la_requête_à_partir_de_Excel_Files[[#This Row],[43_FN2]]+Tableau_Lancer_la_requête_à_partir_de_Excel_Files[[#This Row],[46_FN2]]+Tableau_Lancer_la_requête_à_partir_de_Excel_Files[[#This Row],[48_FN2]]+Tableau_Lancer_la_requête_à_partir_de_Excel_Files[[#This Row],[58_FN2]]+Tableau_Lancer_la_requête_à_partir_de_Excel_Files[[#This Row],[63_FN2]]+Tableau_Lancer_la_requête_à_partir_de_Excel_Files[[#This Row],[69_FN2]]+Tableau_Lancer_la_requête_à_partir_de_Excel_Files[[#This Row],[71_FN2]]+Tableau_Lancer_la_requête_à_partir_de_Excel_Files[[#This Row],[81_FN2]]+Tableau_Lancer_la_requête_à_partir_de_Excel_Files[[#This Row],[82_FN2]]+Tableau_Lancer_la_requête_à_partir_de_Excel_Files[[#This Row],[87_FN2]]+Tableau_Lancer_la_requête_à_partir_de_Excel_Files[[#This Row],[89_FN2]]</f>
        <v>0</v>
      </c>
      <c r="AD45" s="9"/>
      <c r="AE45" s="9"/>
      <c r="AF45" s="9"/>
      <c r="AG45" s="9"/>
      <c r="AH45" s="9"/>
      <c r="AI45" s="9"/>
      <c r="AJ45" s="9"/>
      <c r="AK45" s="9"/>
      <c r="AL45" s="9"/>
      <c r="AM45" s="9"/>
      <c r="AN45" s="9"/>
      <c r="AO45" s="9"/>
      <c r="AP45" s="9"/>
      <c r="AQ45" s="9"/>
      <c r="AR45" s="9"/>
      <c r="AS45" s="9"/>
      <c r="AT45" s="9"/>
      <c r="AU45" s="9"/>
      <c r="AV45" s="9"/>
      <c r="AW45" s="9"/>
      <c r="AX45" s="9"/>
      <c r="AY45" s="9"/>
      <c r="AZ45" s="9">
        <v>0</v>
      </c>
      <c r="BA45" s="9">
        <v>0</v>
      </c>
      <c r="BB45" s="18">
        <v>43101</v>
      </c>
      <c r="BC45" s="18" t="s">
        <v>619</v>
      </c>
      <c r="BD45" s="9"/>
      <c r="BQ45" s="14"/>
      <c r="BR45" s="14"/>
      <c r="BS45" s="14"/>
      <c r="BT45" s="14"/>
      <c r="BU45" s="14"/>
      <c r="BV45" s="14"/>
      <c r="BW45" s="14"/>
      <c r="BX45" s="14"/>
      <c r="BY45" s="14"/>
      <c r="BZ45" s="14"/>
      <c r="CA45" s="14"/>
      <c r="CB45" s="14"/>
      <c r="CC45" s="14"/>
      <c r="CD45" s="14"/>
      <c r="CE45" s="14"/>
      <c r="CF45" s="14"/>
      <c r="CG45" s="14"/>
      <c r="CH45" s="14"/>
      <c r="CI45" s="14"/>
      <c r="CJ45" s="14"/>
      <c r="CK45" s="14"/>
      <c r="CL45" s="14"/>
    </row>
    <row r="46" spans="1:90" ht="30" x14ac:dyDescent="0.25">
      <c r="A46" s="12" t="s">
        <v>5</v>
      </c>
      <c r="B46" s="15" t="s">
        <v>317</v>
      </c>
      <c r="C46" s="15" t="s">
        <v>317</v>
      </c>
      <c r="D46" s="18" t="s">
        <v>284</v>
      </c>
      <c r="E46" s="11" t="s">
        <v>277</v>
      </c>
      <c r="F46" s="11" t="s">
        <v>310</v>
      </c>
      <c r="G46" s="9">
        <v>27297.39</v>
      </c>
      <c r="H46" s="9">
        <v>19108.189999999999</v>
      </c>
      <c r="I46" s="17" t="s">
        <v>210</v>
      </c>
      <c r="J46" s="15"/>
      <c r="K46" s="17" t="s">
        <v>212</v>
      </c>
      <c r="L46" s="15" t="s">
        <v>205</v>
      </c>
      <c r="M46" s="15" t="s">
        <v>311</v>
      </c>
      <c r="N46" s="15"/>
      <c r="O46" s="17">
        <v>42957</v>
      </c>
      <c r="P46" s="9">
        <f>Tableau_Lancer_la_requête_à_partir_de_Excel_Files[[#This Row],[Aide Massif Obtenue]]+Tableau_Lancer_la_requête_à_partir_de_Excel_Files[[#This Row],[Autre Public2]]</f>
        <v>17388</v>
      </c>
      <c r="Q46" s="13">
        <f>(Tableau_Lancer_la_requête_à_partir_de_Excel_Files[[#This Row],[Autre Public2]]+Tableau_Lancer_la_requête_à_partir_de_Excel_Files[[#This Row],[Aide Massif Obtenue]])/Tableau_Lancer_la_requête_à_partir_de_Excel_Files[[#This Row],[Coût total déposé]]</f>
        <v>0.63698397539105389</v>
      </c>
      <c r="R46" s="9">
        <f>Tableau_Lancer_la_requête_à_partir_de_Excel_Files[[#This Row],[Total_Etat_FN2 ]]+Tableau_Lancer_la_requête_à_partir_de_Excel_Files[[#This Row],[Total_Regions_FN2 ]]+Tableau_Lancer_la_requête_à_partir_de_Excel_Files[[#This Row],[Total_Dpts_FN2 ]]+Tableau_Lancer_la_requête_à_partir_de_Excel_Files[[#This Row],[''Prévisionnel FEDER'']]</f>
        <v>17388</v>
      </c>
      <c r="S46" s="20">
        <f>Tableau_Lancer_la_requête_à_partir_de_Excel_Files[[#This Row],[Aide Massif Obtenue]]/Tableau_Lancer_la_requête_à_partir_de_Excel_Files[[#This Row],[Coût total déposé]]</f>
        <v>0.63698397539105389</v>
      </c>
      <c r="T46" s="9">
        <f>Tableau_Lancer_la_requête_à_partir_de_Excel_Files[[#This Row],[Aide Publique Obtenue]]-Tableau_Lancer_la_requête_à_partir_de_Excel_Files[[#This Row],[Aide Publique demandée]]</f>
        <v>-1720.1899999999987</v>
      </c>
      <c r="U46" s="9">
        <f>Tableau_Lancer_la_requête_à_partir_de_Excel_Files[[#This Row],[FNADT_FN2]]+Tableau_Lancer_la_requête_à_partir_de_Excel_Files[[#This Row],[AgricultureFN2]]</f>
        <v>17388</v>
      </c>
      <c r="V46" s="9">
        <v>17388</v>
      </c>
      <c r="W46" s="9"/>
      <c r="X46" s="9">
        <f>Tableau_Lancer_la_requête_à_partir_de_Excel_Files[[#This Row],[ALPC_FN2]]+Tableau_Lancer_la_requête_à_partir_de_Excel_Files[[#This Row],[AURA_FN2]]+Tableau_Lancer_la_requête_à_partir_de_Excel_Files[[#This Row],[BFC_FN2]]+Tableau_Lancer_la_requête_à_partir_de_Excel_Files[[#This Row],[LRMP_FN2]]</f>
        <v>0</v>
      </c>
      <c r="Y46" s="9"/>
      <c r="Z46" s="9"/>
      <c r="AA46" s="9"/>
      <c r="AB46" s="9"/>
      <c r="AC46" s="9">
        <f>Tableau_Lancer_la_requête_à_partir_de_Excel_Files[[#This Row],[03_FN2]]+Tableau_Lancer_la_requête_à_partir_de_Excel_Files[[#This Row],[07_FN2]]+Tableau_Lancer_la_requête_à_partir_de_Excel_Files[[#This Row],[11_FN2]]+Tableau_Lancer_la_requête_à_partir_de_Excel_Files[[#This Row],[12_FN2]]+Tableau_Lancer_la_requête_à_partir_de_Excel_Files[[#This Row],[15_FN2]]+Tableau_Lancer_la_requête_à_partir_de_Excel_Files[[#This Row],[19_FN2]]+Tableau_Lancer_la_requête_à_partir_de_Excel_Files[[#This Row],[21_FN2]]+Tableau_Lancer_la_requête_à_partir_de_Excel_Files[[#This Row],[23_FN2]]+Tableau_Lancer_la_requête_à_partir_de_Excel_Files[[#This Row],[30_FN2]]+Tableau_Lancer_la_requête_à_partir_de_Excel_Files[[#This Row],[34_FN2]]+Tableau_Lancer_la_requête_à_partir_de_Excel_Files[[#This Row],[42_FN2]]+Tableau_Lancer_la_requête_à_partir_de_Excel_Files[[#This Row],[43_FN2]]+Tableau_Lancer_la_requête_à_partir_de_Excel_Files[[#This Row],[46_FN2]]+Tableau_Lancer_la_requête_à_partir_de_Excel_Files[[#This Row],[48_FN2]]+Tableau_Lancer_la_requête_à_partir_de_Excel_Files[[#This Row],[58_FN2]]+Tableau_Lancer_la_requête_à_partir_de_Excel_Files[[#This Row],[63_FN2]]+Tableau_Lancer_la_requête_à_partir_de_Excel_Files[[#This Row],[69_FN2]]+Tableau_Lancer_la_requête_à_partir_de_Excel_Files[[#This Row],[71_FN2]]+Tableau_Lancer_la_requête_à_partir_de_Excel_Files[[#This Row],[81_FN2]]+Tableau_Lancer_la_requête_à_partir_de_Excel_Files[[#This Row],[82_FN2]]+Tableau_Lancer_la_requête_à_partir_de_Excel_Files[[#This Row],[87_FN2]]+Tableau_Lancer_la_requête_à_partir_de_Excel_Files[[#This Row],[89_FN2]]</f>
        <v>0</v>
      </c>
      <c r="AD46" s="9"/>
      <c r="AE46" s="9"/>
      <c r="AF46" s="9"/>
      <c r="AG46" s="9"/>
      <c r="AH46" s="9"/>
      <c r="AI46" s="9"/>
      <c r="AJ46" s="9"/>
      <c r="AK46" s="9"/>
      <c r="AL46" s="9"/>
      <c r="AM46" s="9"/>
      <c r="AN46" s="9"/>
      <c r="AO46" s="9"/>
      <c r="AP46" s="9"/>
      <c r="AQ46" s="9"/>
      <c r="AR46" s="9"/>
      <c r="AS46" s="9"/>
      <c r="AT46" s="9"/>
      <c r="AU46" s="9"/>
      <c r="AV46" s="9"/>
      <c r="AW46" s="9"/>
      <c r="AX46" s="9"/>
      <c r="AY46" s="9"/>
      <c r="AZ46" s="9">
        <v>0</v>
      </c>
      <c r="BA46" s="9">
        <v>0</v>
      </c>
      <c r="BB46" s="18">
        <v>43101</v>
      </c>
      <c r="BC46" s="18" t="s">
        <v>619</v>
      </c>
      <c r="BD46" s="9"/>
      <c r="BQ46" s="14"/>
      <c r="BR46" s="14"/>
      <c r="BS46" s="14"/>
      <c r="BT46" s="14"/>
      <c r="BU46" s="14"/>
      <c r="BV46" s="14"/>
      <c r="BW46" s="14"/>
      <c r="BX46" s="14"/>
      <c r="BY46" s="14"/>
      <c r="BZ46" s="14"/>
      <c r="CA46" s="14"/>
      <c r="CB46" s="14"/>
      <c r="CC46" s="14"/>
      <c r="CD46" s="14"/>
      <c r="CE46" s="14"/>
      <c r="CF46" s="14"/>
      <c r="CG46" s="14"/>
      <c r="CH46" s="14"/>
      <c r="CI46" s="14"/>
      <c r="CJ46" s="14"/>
      <c r="CK46" s="14"/>
      <c r="CL46" s="14"/>
    </row>
    <row r="47" spans="1:90" ht="30" x14ac:dyDescent="0.25">
      <c r="A47" s="12" t="s">
        <v>5</v>
      </c>
      <c r="B47" s="15" t="s">
        <v>318</v>
      </c>
      <c r="C47" s="15" t="s">
        <v>318</v>
      </c>
      <c r="D47" s="18" t="s">
        <v>284</v>
      </c>
      <c r="E47" s="11" t="s">
        <v>319</v>
      </c>
      <c r="F47" s="11" t="s">
        <v>310</v>
      </c>
      <c r="G47" s="9">
        <v>6543.36</v>
      </c>
      <c r="H47" s="9">
        <v>4483.4399999999996</v>
      </c>
      <c r="I47" s="17" t="s">
        <v>210</v>
      </c>
      <c r="J47" s="15"/>
      <c r="K47" s="17" t="s">
        <v>212</v>
      </c>
      <c r="L47" s="15" t="s">
        <v>205</v>
      </c>
      <c r="M47" s="15" t="s">
        <v>206</v>
      </c>
      <c r="N47" s="15" t="s">
        <v>320</v>
      </c>
      <c r="O47" s="17">
        <v>42985</v>
      </c>
      <c r="P47" s="9">
        <f>Tableau_Lancer_la_requête_à_partir_de_Excel_Files[[#This Row],[Aide Massif Obtenue]]+Tableau_Lancer_la_requête_à_partir_de_Excel_Files[[#This Row],[Autre Public2]]</f>
        <v>4580</v>
      </c>
      <c r="Q47" s="13">
        <f>(Tableau_Lancer_la_requête_à_partir_de_Excel_Files[[#This Row],[Autre Public2]]+Tableau_Lancer_la_requête_à_partir_de_Excel_Files[[#This Row],[Aide Massif Obtenue]])/Tableau_Lancer_la_requête_à_partir_de_Excel_Files[[#This Row],[Coût total déposé]]</f>
        <v>0.69994620500782478</v>
      </c>
      <c r="R47" s="9">
        <f>Tableau_Lancer_la_requête_à_partir_de_Excel_Files[[#This Row],[Total_Etat_FN2 ]]+Tableau_Lancer_la_requête_à_partir_de_Excel_Files[[#This Row],[Total_Regions_FN2 ]]+Tableau_Lancer_la_requête_à_partir_de_Excel_Files[[#This Row],[Total_Dpts_FN2 ]]+Tableau_Lancer_la_requête_à_partir_de_Excel_Files[[#This Row],[''Prévisionnel FEDER'']]</f>
        <v>4580</v>
      </c>
      <c r="S47" s="20">
        <f>Tableau_Lancer_la_requête_à_partir_de_Excel_Files[[#This Row],[Aide Massif Obtenue]]/Tableau_Lancer_la_requête_à_partir_de_Excel_Files[[#This Row],[Coût total déposé]]</f>
        <v>0.69994620500782478</v>
      </c>
      <c r="T47" s="9">
        <f>Tableau_Lancer_la_requête_à_partir_de_Excel_Files[[#This Row],[Aide Publique Obtenue]]-Tableau_Lancer_la_requête_à_partir_de_Excel_Files[[#This Row],[Aide Publique demandée]]</f>
        <v>96.5600000000004</v>
      </c>
      <c r="U47" s="9">
        <f>Tableau_Lancer_la_requête_à_partir_de_Excel_Files[[#This Row],[FNADT_FN2]]+Tableau_Lancer_la_requête_à_partir_de_Excel_Files[[#This Row],[AgricultureFN2]]</f>
        <v>4580</v>
      </c>
      <c r="V47" s="9">
        <v>4580</v>
      </c>
      <c r="W47" s="9"/>
      <c r="X47" s="9">
        <f>Tableau_Lancer_la_requête_à_partir_de_Excel_Files[[#This Row],[ALPC_FN2]]+Tableau_Lancer_la_requête_à_partir_de_Excel_Files[[#This Row],[AURA_FN2]]+Tableau_Lancer_la_requête_à_partir_de_Excel_Files[[#This Row],[BFC_FN2]]+Tableau_Lancer_la_requête_à_partir_de_Excel_Files[[#This Row],[LRMP_FN2]]</f>
        <v>0</v>
      </c>
      <c r="Y47" s="9"/>
      <c r="Z47" s="9"/>
      <c r="AA47" s="9"/>
      <c r="AB47" s="9"/>
      <c r="AC47" s="9">
        <f>Tableau_Lancer_la_requête_à_partir_de_Excel_Files[[#This Row],[03_FN2]]+Tableau_Lancer_la_requête_à_partir_de_Excel_Files[[#This Row],[07_FN2]]+Tableau_Lancer_la_requête_à_partir_de_Excel_Files[[#This Row],[11_FN2]]+Tableau_Lancer_la_requête_à_partir_de_Excel_Files[[#This Row],[12_FN2]]+Tableau_Lancer_la_requête_à_partir_de_Excel_Files[[#This Row],[15_FN2]]+Tableau_Lancer_la_requête_à_partir_de_Excel_Files[[#This Row],[19_FN2]]+Tableau_Lancer_la_requête_à_partir_de_Excel_Files[[#This Row],[21_FN2]]+Tableau_Lancer_la_requête_à_partir_de_Excel_Files[[#This Row],[23_FN2]]+Tableau_Lancer_la_requête_à_partir_de_Excel_Files[[#This Row],[30_FN2]]+Tableau_Lancer_la_requête_à_partir_de_Excel_Files[[#This Row],[34_FN2]]+Tableau_Lancer_la_requête_à_partir_de_Excel_Files[[#This Row],[42_FN2]]+Tableau_Lancer_la_requête_à_partir_de_Excel_Files[[#This Row],[43_FN2]]+Tableau_Lancer_la_requête_à_partir_de_Excel_Files[[#This Row],[46_FN2]]+Tableau_Lancer_la_requête_à_partir_de_Excel_Files[[#This Row],[48_FN2]]+Tableau_Lancer_la_requête_à_partir_de_Excel_Files[[#This Row],[58_FN2]]+Tableau_Lancer_la_requête_à_partir_de_Excel_Files[[#This Row],[63_FN2]]+Tableau_Lancer_la_requête_à_partir_de_Excel_Files[[#This Row],[69_FN2]]+Tableau_Lancer_la_requête_à_partir_de_Excel_Files[[#This Row],[71_FN2]]+Tableau_Lancer_la_requête_à_partir_de_Excel_Files[[#This Row],[81_FN2]]+Tableau_Lancer_la_requête_à_partir_de_Excel_Files[[#This Row],[82_FN2]]+Tableau_Lancer_la_requête_à_partir_de_Excel_Files[[#This Row],[87_FN2]]+Tableau_Lancer_la_requête_à_partir_de_Excel_Files[[#This Row],[89_FN2]]</f>
        <v>0</v>
      </c>
      <c r="AD47" s="9"/>
      <c r="AE47" s="9"/>
      <c r="AF47" s="9"/>
      <c r="AG47" s="9"/>
      <c r="AH47" s="9"/>
      <c r="AI47" s="9"/>
      <c r="AJ47" s="9"/>
      <c r="AK47" s="9"/>
      <c r="AL47" s="9"/>
      <c r="AM47" s="9"/>
      <c r="AN47" s="9"/>
      <c r="AO47" s="9"/>
      <c r="AP47" s="9"/>
      <c r="AQ47" s="9"/>
      <c r="AR47" s="9"/>
      <c r="AS47" s="9"/>
      <c r="AT47" s="9"/>
      <c r="AU47" s="9"/>
      <c r="AV47" s="9"/>
      <c r="AW47" s="9"/>
      <c r="AX47" s="9"/>
      <c r="AY47" s="9"/>
      <c r="AZ47" s="9">
        <v>0</v>
      </c>
      <c r="BA47" s="9">
        <v>0</v>
      </c>
      <c r="BB47" s="18">
        <v>43101</v>
      </c>
      <c r="BC47" s="18" t="s">
        <v>619</v>
      </c>
      <c r="BD47" s="9"/>
      <c r="BQ47" s="14"/>
      <c r="BR47" s="14"/>
      <c r="BS47" s="14"/>
      <c r="BT47" s="14"/>
      <c r="BU47" s="14"/>
      <c r="BV47" s="14"/>
      <c r="BW47" s="14"/>
      <c r="BX47" s="14"/>
      <c r="BY47" s="14"/>
      <c r="BZ47" s="14"/>
      <c r="CA47" s="14"/>
      <c r="CB47" s="14"/>
      <c r="CC47" s="14"/>
      <c r="CD47" s="14"/>
      <c r="CE47" s="14"/>
      <c r="CF47" s="14"/>
      <c r="CG47" s="14"/>
      <c r="CH47" s="14"/>
      <c r="CI47" s="14"/>
      <c r="CJ47" s="14"/>
      <c r="CK47" s="14"/>
      <c r="CL47" s="14"/>
    </row>
    <row r="48" spans="1:90" ht="30" x14ac:dyDescent="0.25">
      <c r="A48" s="12" t="s">
        <v>5</v>
      </c>
      <c r="B48" s="15" t="s">
        <v>321</v>
      </c>
      <c r="C48" s="15" t="s">
        <v>321</v>
      </c>
      <c r="D48" s="18" t="s">
        <v>284</v>
      </c>
      <c r="E48" s="11" t="s">
        <v>322</v>
      </c>
      <c r="F48" s="11" t="s">
        <v>310</v>
      </c>
      <c r="G48" s="9">
        <v>12971.13</v>
      </c>
      <c r="H48" s="9">
        <v>9079</v>
      </c>
      <c r="I48" s="17" t="s">
        <v>210</v>
      </c>
      <c r="J48" s="15"/>
      <c r="K48" s="17" t="s">
        <v>212</v>
      </c>
      <c r="L48" s="15" t="s">
        <v>205</v>
      </c>
      <c r="M48" s="15"/>
      <c r="N48" s="15"/>
      <c r="O48" s="17">
        <v>42985</v>
      </c>
      <c r="P48" s="9">
        <f>Tableau_Lancer_la_requête_à_partir_de_Excel_Files[[#This Row],[Aide Massif Obtenue]]+Tableau_Lancer_la_requête_à_partir_de_Excel_Files[[#This Row],[Autre Public2]]</f>
        <v>9080</v>
      </c>
      <c r="Q48" s="13">
        <f>(Tableau_Lancer_la_requête_à_partir_de_Excel_Files[[#This Row],[Autre Public2]]+Tableau_Lancer_la_requête_à_partir_de_Excel_Files[[#This Row],[Aide Massif Obtenue]])/Tableau_Lancer_la_requête_à_partir_de_Excel_Files[[#This Row],[Coût total déposé]]</f>
        <v>0.70001611270567798</v>
      </c>
      <c r="R48" s="9">
        <f>Tableau_Lancer_la_requête_à_partir_de_Excel_Files[[#This Row],[Total_Etat_FN2 ]]+Tableau_Lancer_la_requête_à_partir_de_Excel_Files[[#This Row],[Total_Regions_FN2 ]]+Tableau_Lancer_la_requête_à_partir_de_Excel_Files[[#This Row],[Total_Dpts_FN2 ]]+Tableau_Lancer_la_requête_à_partir_de_Excel_Files[[#This Row],[''Prévisionnel FEDER'']]</f>
        <v>9080</v>
      </c>
      <c r="S48" s="20">
        <f>Tableau_Lancer_la_requête_à_partir_de_Excel_Files[[#This Row],[Aide Massif Obtenue]]/Tableau_Lancer_la_requête_à_partir_de_Excel_Files[[#This Row],[Coût total déposé]]</f>
        <v>0.70001611270567798</v>
      </c>
      <c r="T48" s="9">
        <f>Tableau_Lancer_la_requête_à_partir_de_Excel_Files[[#This Row],[Aide Publique Obtenue]]-Tableau_Lancer_la_requête_à_partir_de_Excel_Files[[#This Row],[Aide Publique demandée]]</f>
        <v>1</v>
      </c>
      <c r="U48" s="9">
        <f>Tableau_Lancer_la_requête_à_partir_de_Excel_Files[[#This Row],[FNADT_FN2]]+Tableau_Lancer_la_requête_à_partir_de_Excel_Files[[#This Row],[AgricultureFN2]]</f>
        <v>9080</v>
      </c>
      <c r="V48" s="9">
        <v>9080</v>
      </c>
      <c r="W48" s="9"/>
      <c r="X48" s="9">
        <f>Tableau_Lancer_la_requête_à_partir_de_Excel_Files[[#This Row],[ALPC_FN2]]+Tableau_Lancer_la_requête_à_partir_de_Excel_Files[[#This Row],[AURA_FN2]]+Tableau_Lancer_la_requête_à_partir_de_Excel_Files[[#This Row],[BFC_FN2]]+Tableau_Lancer_la_requête_à_partir_de_Excel_Files[[#This Row],[LRMP_FN2]]</f>
        <v>0</v>
      </c>
      <c r="Y48" s="9"/>
      <c r="Z48" s="9"/>
      <c r="AA48" s="9"/>
      <c r="AB48" s="9"/>
      <c r="AC48" s="9">
        <f>Tableau_Lancer_la_requête_à_partir_de_Excel_Files[[#This Row],[03_FN2]]+Tableau_Lancer_la_requête_à_partir_de_Excel_Files[[#This Row],[07_FN2]]+Tableau_Lancer_la_requête_à_partir_de_Excel_Files[[#This Row],[11_FN2]]+Tableau_Lancer_la_requête_à_partir_de_Excel_Files[[#This Row],[12_FN2]]+Tableau_Lancer_la_requête_à_partir_de_Excel_Files[[#This Row],[15_FN2]]+Tableau_Lancer_la_requête_à_partir_de_Excel_Files[[#This Row],[19_FN2]]+Tableau_Lancer_la_requête_à_partir_de_Excel_Files[[#This Row],[21_FN2]]+Tableau_Lancer_la_requête_à_partir_de_Excel_Files[[#This Row],[23_FN2]]+Tableau_Lancer_la_requête_à_partir_de_Excel_Files[[#This Row],[30_FN2]]+Tableau_Lancer_la_requête_à_partir_de_Excel_Files[[#This Row],[34_FN2]]+Tableau_Lancer_la_requête_à_partir_de_Excel_Files[[#This Row],[42_FN2]]+Tableau_Lancer_la_requête_à_partir_de_Excel_Files[[#This Row],[43_FN2]]+Tableau_Lancer_la_requête_à_partir_de_Excel_Files[[#This Row],[46_FN2]]+Tableau_Lancer_la_requête_à_partir_de_Excel_Files[[#This Row],[48_FN2]]+Tableau_Lancer_la_requête_à_partir_de_Excel_Files[[#This Row],[58_FN2]]+Tableau_Lancer_la_requête_à_partir_de_Excel_Files[[#This Row],[63_FN2]]+Tableau_Lancer_la_requête_à_partir_de_Excel_Files[[#This Row],[69_FN2]]+Tableau_Lancer_la_requête_à_partir_de_Excel_Files[[#This Row],[71_FN2]]+Tableau_Lancer_la_requête_à_partir_de_Excel_Files[[#This Row],[81_FN2]]+Tableau_Lancer_la_requête_à_partir_de_Excel_Files[[#This Row],[82_FN2]]+Tableau_Lancer_la_requête_à_partir_de_Excel_Files[[#This Row],[87_FN2]]+Tableau_Lancer_la_requête_à_partir_de_Excel_Files[[#This Row],[89_FN2]]</f>
        <v>0</v>
      </c>
      <c r="AD48" s="9"/>
      <c r="AE48" s="9"/>
      <c r="AF48" s="9"/>
      <c r="AG48" s="9"/>
      <c r="AH48" s="9"/>
      <c r="AI48" s="9"/>
      <c r="AJ48" s="9"/>
      <c r="AK48" s="9"/>
      <c r="AL48" s="9"/>
      <c r="AM48" s="9"/>
      <c r="AN48" s="9"/>
      <c r="AO48" s="9"/>
      <c r="AP48" s="9"/>
      <c r="AQ48" s="9"/>
      <c r="AR48" s="9"/>
      <c r="AS48" s="9"/>
      <c r="AT48" s="9"/>
      <c r="AU48" s="9"/>
      <c r="AV48" s="9"/>
      <c r="AW48" s="9"/>
      <c r="AX48" s="9"/>
      <c r="AY48" s="9"/>
      <c r="AZ48" s="9">
        <v>0</v>
      </c>
      <c r="BA48" s="9">
        <v>0</v>
      </c>
      <c r="BB48" s="18">
        <v>43101</v>
      </c>
      <c r="BC48" s="18" t="s">
        <v>619</v>
      </c>
      <c r="BD48" s="9"/>
      <c r="BQ48" s="14"/>
      <c r="BR48" s="14"/>
      <c r="BS48" s="14"/>
      <c r="BT48" s="14"/>
      <c r="BU48" s="14"/>
      <c r="BV48" s="14"/>
      <c r="BW48" s="14"/>
      <c r="BX48" s="14"/>
      <c r="BY48" s="14"/>
      <c r="BZ48" s="14"/>
      <c r="CA48" s="14"/>
      <c r="CB48" s="14"/>
      <c r="CC48" s="14"/>
      <c r="CD48" s="14"/>
      <c r="CE48" s="14"/>
      <c r="CF48" s="14"/>
      <c r="CG48" s="14"/>
      <c r="CH48" s="14"/>
      <c r="CI48" s="14"/>
      <c r="CJ48" s="14"/>
      <c r="CK48" s="14"/>
      <c r="CL48" s="14"/>
    </row>
    <row r="49" spans="1:90" ht="30" x14ac:dyDescent="0.25">
      <c r="A49" s="12" t="s">
        <v>5</v>
      </c>
      <c r="B49" s="15" t="s">
        <v>323</v>
      </c>
      <c r="C49" s="15" t="s">
        <v>323</v>
      </c>
      <c r="D49" s="18" t="s">
        <v>284</v>
      </c>
      <c r="E49" s="11" t="s">
        <v>324</v>
      </c>
      <c r="F49" s="11" t="s">
        <v>310</v>
      </c>
      <c r="G49" s="9">
        <v>4740.82</v>
      </c>
      <c r="H49" s="9">
        <v>3318.57</v>
      </c>
      <c r="I49" s="17" t="s">
        <v>210</v>
      </c>
      <c r="J49" s="15"/>
      <c r="K49" s="17" t="s">
        <v>212</v>
      </c>
      <c r="L49" s="15" t="s">
        <v>205</v>
      </c>
      <c r="M49" s="15"/>
      <c r="N49" s="15"/>
      <c r="O49" s="17">
        <v>42985</v>
      </c>
      <c r="P49" s="9">
        <f>Tableau_Lancer_la_requête_à_partir_de_Excel_Files[[#This Row],[Aide Massif Obtenue]]+Tableau_Lancer_la_requête_à_partir_de_Excel_Files[[#This Row],[Autre Public2]]</f>
        <v>3318</v>
      </c>
      <c r="Q49" s="13">
        <f>(Tableau_Lancer_la_requête_à_partir_de_Excel_Files[[#This Row],[Autre Public2]]+Tableau_Lancer_la_requête_à_partir_de_Excel_Files[[#This Row],[Aide Massif Obtenue]])/Tableau_Lancer_la_requête_à_partir_de_Excel_Files[[#This Row],[Coût total déposé]]</f>
        <v>0.69987892389924111</v>
      </c>
      <c r="R49" s="9">
        <f>Tableau_Lancer_la_requête_à_partir_de_Excel_Files[[#This Row],[Total_Etat_FN2 ]]+Tableau_Lancer_la_requête_à_partir_de_Excel_Files[[#This Row],[Total_Regions_FN2 ]]+Tableau_Lancer_la_requête_à_partir_de_Excel_Files[[#This Row],[Total_Dpts_FN2 ]]+Tableau_Lancer_la_requête_à_partir_de_Excel_Files[[#This Row],[''Prévisionnel FEDER'']]</f>
        <v>3318</v>
      </c>
      <c r="S49" s="20">
        <f>Tableau_Lancer_la_requête_à_partir_de_Excel_Files[[#This Row],[Aide Massif Obtenue]]/Tableau_Lancer_la_requête_à_partir_de_Excel_Files[[#This Row],[Coût total déposé]]</f>
        <v>0.69987892389924111</v>
      </c>
      <c r="T49" s="9">
        <f>Tableau_Lancer_la_requête_à_partir_de_Excel_Files[[#This Row],[Aide Publique Obtenue]]-Tableau_Lancer_la_requête_à_partir_de_Excel_Files[[#This Row],[Aide Publique demandée]]</f>
        <v>-0.57000000000016371</v>
      </c>
      <c r="U49" s="9">
        <f>Tableau_Lancer_la_requête_à_partir_de_Excel_Files[[#This Row],[FNADT_FN2]]+Tableau_Lancer_la_requête_à_partir_de_Excel_Files[[#This Row],[AgricultureFN2]]</f>
        <v>3318</v>
      </c>
      <c r="V49" s="9">
        <v>3318</v>
      </c>
      <c r="W49" s="9"/>
      <c r="X49" s="9">
        <f>Tableau_Lancer_la_requête_à_partir_de_Excel_Files[[#This Row],[ALPC_FN2]]+Tableau_Lancer_la_requête_à_partir_de_Excel_Files[[#This Row],[AURA_FN2]]+Tableau_Lancer_la_requête_à_partir_de_Excel_Files[[#This Row],[BFC_FN2]]+Tableau_Lancer_la_requête_à_partir_de_Excel_Files[[#This Row],[LRMP_FN2]]</f>
        <v>0</v>
      </c>
      <c r="Y49" s="9"/>
      <c r="Z49" s="9"/>
      <c r="AA49" s="9"/>
      <c r="AB49" s="9"/>
      <c r="AC49" s="9">
        <f>Tableau_Lancer_la_requête_à_partir_de_Excel_Files[[#This Row],[03_FN2]]+Tableau_Lancer_la_requête_à_partir_de_Excel_Files[[#This Row],[07_FN2]]+Tableau_Lancer_la_requête_à_partir_de_Excel_Files[[#This Row],[11_FN2]]+Tableau_Lancer_la_requête_à_partir_de_Excel_Files[[#This Row],[12_FN2]]+Tableau_Lancer_la_requête_à_partir_de_Excel_Files[[#This Row],[15_FN2]]+Tableau_Lancer_la_requête_à_partir_de_Excel_Files[[#This Row],[19_FN2]]+Tableau_Lancer_la_requête_à_partir_de_Excel_Files[[#This Row],[21_FN2]]+Tableau_Lancer_la_requête_à_partir_de_Excel_Files[[#This Row],[23_FN2]]+Tableau_Lancer_la_requête_à_partir_de_Excel_Files[[#This Row],[30_FN2]]+Tableau_Lancer_la_requête_à_partir_de_Excel_Files[[#This Row],[34_FN2]]+Tableau_Lancer_la_requête_à_partir_de_Excel_Files[[#This Row],[42_FN2]]+Tableau_Lancer_la_requête_à_partir_de_Excel_Files[[#This Row],[43_FN2]]+Tableau_Lancer_la_requête_à_partir_de_Excel_Files[[#This Row],[46_FN2]]+Tableau_Lancer_la_requête_à_partir_de_Excel_Files[[#This Row],[48_FN2]]+Tableau_Lancer_la_requête_à_partir_de_Excel_Files[[#This Row],[58_FN2]]+Tableau_Lancer_la_requête_à_partir_de_Excel_Files[[#This Row],[63_FN2]]+Tableau_Lancer_la_requête_à_partir_de_Excel_Files[[#This Row],[69_FN2]]+Tableau_Lancer_la_requête_à_partir_de_Excel_Files[[#This Row],[71_FN2]]+Tableau_Lancer_la_requête_à_partir_de_Excel_Files[[#This Row],[81_FN2]]+Tableau_Lancer_la_requête_à_partir_de_Excel_Files[[#This Row],[82_FN2]]+Tableau_Lancer_la_requête_à_partir_de_Excel_Files[[#This Row],[87_FN2]]+Tableau_Lancer_la_requête_à_partir_de_Excel_Files[[#This Row],[89_FN2]]</f>
        <v>0</v>
      </c>
      <c r="AD49" s="9"/>
      <c r="AE49" s="9"/>
      <c r="AF49" s="9"/>
      <c r="AG49" s="9"/>
      <c r="AH49" s="9"/>
      <c r="AI49" s="9"/>
      <c r="AJ49" s="9"/>
      <c r="AK49" s="9"/>
      <c r="AL49" s="9"/>
      <c r="AM49" s="9"/>
      <c r="AN49" s="9"/>
      <c r="AO49" s="9"/>
      <c r="AP49" s="9"/>
      <c r="AQ49" s="9"/>
      <c r="AR49" s="9"/>
      <c r="AS49" s="9"/>
      <c r="AT49" s="9"/>
      <c r="AU49" s="9"/>
      <c r="AV49" s="9"/>
      <c r="AW49" s="9"/>
      <c r="AX49" s="9"/>
      <c r="AY49" s="9"/>
      <c r="AZ49" s="9">
        <v>0</v>
      </c>
      <c r="BA49" s="9">
        <v>0</v>
      </c>
      <c r="BB49" s="18">
        <v>43101</v>
      </c>
      <c r="BC49" s="18" t="s">
        <v>619</v>
      </c>
      <c r="BD49" s="9"/>
      <c r="BQ49" s="14"/>
      <c r="BR49" s="14"/>
      <c r="BS49" s="14"/>
      <c r="BT49" s="14"/>
      <c r="BU49" s="14"/>
      <c r="BV49" s="14"/>
      <c r="BW49" s="14"/>
      <c r="BX49" s="14"/>
      <c r="BY49" s="14"/>
      <c r="BZ49" s="14"/>
      <c r="CA49" s="14"/>
      <c r="CB49" s="14"/>
      <c r="CC49" s="14"/>
      <c r="CD49" s="14"/>
      <c r="CE49" s="14"/>
      <c r="CF49" s="14"/>
      <c r="CG49" s="14"/>
      <c r="CH49" s="14"/>
      <c r="CI49" s="14"/>
      <c r="CJ49" s="14"/>
      <c r="CK49" s="14"/>
      <c r="CL49" s="14"/>
    </row>
    <row r="50" spans="1:90" ht="66" customHeight="1" x14ac:dyDescent="0.25">
      <c r="A50" s="12" t="s">
        <v>5</v>
      </c>
      <c r="B50" s="15" t="s">
        <v>325</v>
      </c>
      <c r="C50" s="15" t="s">
        <v>325</v>
      </c>
      <c r="D50" s="18" t="s">
        <v>284</v>
      </c>
      <c r="E50" s="11" t="s">
        <v>250</v>
      </c>
      <c r="F50" s="11" t="s">
        <v>310</v>
      </c>
      <c r="G50" s="9">
        <v>12815.689999999999</v>
      </c>
      <c r="H50" s="9">
        <v>8970.98</v>
      </c>
      <c r="I50" s="17" t="s">
        <v>210</v>
      </c>
      <c r="J50" s="15"/>
      <c r="K50" s="17" t="s">
        <v>212</v>
      </c>
      <c r="L50" s="15" t="s">
        <v>205</v>
      </c>
      <c r="M50" s="15" t="s">
        <v>206</v>
      </c>
      <c r="N50" s="15" t="s">
        <v>326</v>
      </c>
      <c r="O50" s="17">
        <v>42985</v>
      </c>
      <c r="P50" s="9">
        <f>Tableau_Lancer_la_requête_à_partir_de_Excel_Files[[#This Row],[Aide Massif Obtenue]]+Tableau_Lancer_la_requête_à_partir_de_Excel_Files[[#This Row],[Autre Public2]]</f>
        <v>6548</v>
      </c>
      <c r="Q50" s="13">
        <f>(Tableau_Lancer_la_requête_à_partir_de_Excel_Files[[#This Row],[Autre Public2]]+Tableau_Lancer_la_requête_à_partir_de_Excel_Files[[#This Row],[Aide Massif Obtenue]])/Tableau_Lancer_la_requête_à_partir_de_Excel_Files[[#This Row],[Coût total déposé]]</f>
        <v>0.51093620398121375</v>
      </c>
      <c r="R50" s="9">
        <f>Tableau_Lancer_la_requête_à_partir_de_Excel_Files[[#This Row],[Total_Etat_FN2 ]]+Tableau_Lancer_la_requête_à_partir_de_Excel_Files[[#This Row],[Total_Regions_FN2 ]]+Tableau_Lancer_la_requête_à_partir_de_Excel_Files[[#This Row],[Total_Dpts_FN2 ]]+Tableau_Lancer_la_requête_à_partir_de_Excel_Files[[#This Row],[''Prévisionnel FEDER'']]</f>
        <v>6548</v>
      </c>
      <c r="S50" s="21">
        <f>Tableau_Lancer_la_requête_à_partir_de_Excel_Files[[#This Row],[Aide Massif Obtenue]]/Tableau_Lancer_la_requête_à_partir_de_Excel_Files[[#This Row],[Coût total déposé]]</f>
        <v>0.51093620398121375</v>
      </c>
      <c r="T50" s="9">
        <f>Tableau_Lancer_la_requête_à_partir_de_Excel_Files[[#This Row],[Aide Publique Obtenue]]-Tableau_Lancer_la_requête_à_partir_de_Excel_Files[[#This Row],[Aide Publique demandée]]</f>
        <v>-2422.9799999999996</v>
      </c>
      <c r="U50" s="9">
        <f>Tableau_Lancer_la_requête_à_partir_de_Excel_Files[[#This Row],[FNADT_FN2]]+Tableau_Lancer_la_requête_à_partir_de_Excel_Files[[#This Row],[AgricultureFN2]]</f>
        <v>6548</v>
      </c>
      <c r="V50" s="9">
        <v>6548</v>
      </c>
      <c r="W50" s="9"/>
      <c r="X50" s="9">
        <f>Tableau_Lancer_la_requête_à_partir_de_Excel_Files[[#This Row],[ALPC_FN2]]+Tableau_Lancer_la_requête_à_partir_de_Excel_Files[[#This Row],[AURA_FN2]]+Tableau_Lancer_la_requête_à_partir_de_Excel_Files[[#This Row],[BFC_FN2]]+Tableau_Lancer_la_requête_à_partir_de_Excel_Files[[#This Row],[LRMP_FN2]]</f>
        <v>0</v>
      </c>
      <c r="Y50" s="9"/>
      <c r="Z50" s="9"/>
      <c r="AA50" s="9"/>
      <c r="AB50" s="9"/>
      <c r="AC50" s="9">
        <f>Tableau_Lancer_la_requête_à_partir_de_Excel_Files[[#This Row],[03_FN2]]+Tableau_Lancer_la_requête_à_partir_de_Excel_Files[[#This Row],[07_FN2]]+Tableau_Lancer_la_requête_à_partir_de_Excel_Files[[#This Row],[11_FN2]]+Tableau_Lancer_la_requête_à_partir_de_Excel_Files[[#This Row],[12_FN2]]+Tableau_Lancer_la_requête_à_partir_de_Excel_Files[[#This Row],[15_FN2]]+Tableau_Lancer_la_requête_à_partir_de_Excel_Files[[#This Row],[19_FN2]]+Tableau_Lancer_la_requête_à_partir_de_Excel_Files[[#This Row],[21_FN2]]+Tableau_Lancer_la_requête_à_partir_de_Excel_Files[[#This Row],[23_FN2]]+Tableau_Lancer_la_requête_à_partir_de_Excel_Files[[#This Row],[30_FN2]]+Tableau_Lancer_la_requête_à_partir_de_Excel_Files[[#This Row],[34_FN2]]+Tableau_Lancer_la_requête_à_partir_de_Excel_Files[[#This Row],[42_FN2]]+Tableau_Lancer_la_requête_à_partir_de_Excel_Files[[#This Row],[43_FN2]]+Tableau_Lancer_la_requête_à_partir_de_Excel_Files[[#This Row],[46_FN2]]+Tableau_Lancer_la_requête_à_partir_de_Excel_Files[[#This Row],[48_FN2]]+Tableau_Lancer_la_requête_à_partir_de_Excel_Files[[#This Row],[58_FN2]]+Tableau_Lancer_la_requête_à_partir_de_Excel_Files[[#This Row],[63_FN2]]+Tableau_Lancer_la_requête_à_partir_de_Excel_Files[[#This Row],[69_FN2]]+Tableau_Lancer_la_requête_à_partir_de_Excel_Files[[#This Row],[71_FN2]]+Tableau_Lancer_la_requête_à_partir_de_Excel_Files[[#This Row],[81_FN2]]+Tableau_Lancer_la_requête_à_partir_de_Excel_Files[[#This Row],[82_FN2]]+Tableau_Lancer_la_requête_à_partir_de_Excel_Files[[#This Row],[87_FN2]]+Tableau_Lancer_la_requête_à_partir_de_Excel_Files[[#This Row],[89_FN2]]</f>
        <v>0</v>
      </c>
      <c r="AD50" s="9"/>
      <c r="AE50" s="9"/>
      <c r="AF50" s="9"/>
      <c r="AG50" s="9"/>
      <c r="AH50" s="9"/>
      <c r="AI50" s="9"/>
      <c r="AJ50" s="9"/>
      <c r="AK50" s="9"/>
      <c r="AL50" s="9"/>
      <c r="AM50" s="9"/>
      <c r="AN50" s="9"/>
      <c r="AO50" s="9"/>
      <c r="AP50" s="9"/>
      <c r="AQ50" s="9"/>
      <c r="AR50" s="9"/>
      <c r="AS50" s="9"/>
      <c r="AT50" s="9"/>
      <c r="AU50" s="9"/>
      <c r="AV50" s="9"/>
      <c r="AW50" s="9"/>
      <c r="AX50" s="9"/>
      <c r="AY50" s="9"/>
      <c r="AZ50" s="9">
        <v>0</v>
      </c>
      <c r="BA50" s="9">
        <v>0</v>
      </c>
      <c r="BB50" s="18">
        <v>43101</v>
      </c>
      <c r="BC50" s="18" t="s">
        <v>619</v>
      </c>
      <c r="BD50" s="9"/>
      <c r="BQ50" s="14"/>
      <c r="BR50" s="14"/>
      <c r="BS50" s="14"/>
      <c r="BT50" s="14"/>
      <c r="BU50" s="14"/>
      <c r="BV50" s="14"/>
      <c r="BW50" s="14"/>
      <c r="BX50" s="14"/>
      <c r="BY50" s="14"/>
      <c r="BZ50" s="14"/>
      <c r="CA50" s="14"/>
      <c r="CB50" s="14"/>
      <c r="CC50" s="14"/>
      <c r="CD50" s="14"/>
      <c r="CE50" s="14"/>
      <c r="CF50" s="14"/>
      <c r="CG50" s="14"/>
      <c r="CH50" s="14"/>
      <c r="CI50" s="14"/>
      <c r="CJ50" s="14"/>
      <c r="CK50" s="14"/>
      <c r="CL50" s="14"/>
    </row>
    <row r="51" spans="1:90" ht="66" customHeight="1" x14ac:dyDescent="0.25">
      <c r="A51" s="12" t="s">
        <v>5</v>
      </c>
      <c r="B51" s="15" t="s">
        <v>327</v>
      </c>
      <c r="C51" s="15" t="s">
        <v>327</v>
      </c>
      <c r="D51" s="18" t="s">
        <v>284</v>
      </c>
      <c r="E51" s="11" t="s">
        <v>328</v>
      </c>
      <c r="F51" s="11" t="s">
        <v>310</v>
      </c>
      <c r="G51" s="9">
        <v>5104.6900000000005</v>
      </c>
      <c r="H51" s="9">
        <v>3573.28</v>
      </c>
      <c r="I51" s="17" t="s">
        <v>210</v>
      </c>
      <c r="J51" s="15"/>
      <c r="K51" s="17" t="s">
        <v>212</v>
      </c>
      <c r="L51" s="15" t="s">
        <v>205</v>
      </c>
      <c r="M51" s="15" t="s">
        <v>220</v>
      </c>
      <c r="N51" s="15"/>
      <c r="O51" s="17">
        <v>42985</v>
      </c>
      <c r="P51" s="9">
        <f>Tableau_Lancer_la_requête_à_partir_de_Excel_Files[[#This Row],[Aide Massif Obtenue]]+Tableau_Lancer_la_requête_à_partir_de_Excel_Files[[#This Row],[Autre Public2]]</f>
        <v>3573</v>
      </c>
      <c r="Q51" s="13">
        <f>(Tableau_Lancer_la_requête_à_partir_de_Excel_Files[[#This Row],[Autre Public2]]+Tableau_Lancer_la_requête_à_partir_de_Excel_Files[[#This Row],[Aide Massif Obtenue]])/Tableau_Lancer_la_requête_à_partir_de_Excel_Files[[#This Row],[Coût total déposé]]</f>
        <v>0.69994456078625722</v>
      </c>
      <c r="R51" s="9">
        <f>Tableau_Lancer_la_requête_à_partir_de_Excel_Files[[#This Row],[Total_Etat_FN2 ]]+Tableau_Lancer_la_requête_à_partir_de_Excel_Files[[#This Row],[Total_Regions_FN2 ]]+Tableau_Lancer_la_requête_à_partir_de_Excel_Files[[#This Row],[Total_Dpts_FN2 ]]+Tableau_Lancer_la_requête_à_partir_de_Excel_Files[[#This Row],[''Prévisionnel FEDER'']]</f>
        <v>3573</v>
      </c>
      <c r="S51" s="21">
        <f>Tableau_Lancer_la_requête_à_partir_de_Excel_Files[[#This Row],[Aide Massif Obtenue]]/Tableau_Lancer_la_requête_à_partir_de_Excel_Files[[#This Row],[Coût total déposé]]</f>
        <v>0.69994456078625722</v>
      </c>
      <c r="T51" s="9">
        <f>Tableau_Lancer_la_requête_à_partir_de_Excel_Files[[#This Row],[Aide Publique Obtenue]]-Tableau_Lancer_la_requête_à_partir_de_Excel_Files[[#This Row],[Aide Publique demandée]]</f>
        <v>-0.28000000000020009</v>
      </c>
      <c r="U51" s="9">
        <f>Tableau_Lancer_la_requête_à_partir_de_Excel_Files[[#This Row],[FNADT_FN2]]+Tableau_Lancer_la_requête_à_partir_de_Excel_Files[[#This Row],[AgricultureFN2]]</f>
        <v>1787</v>
      </c>
      <c r="V51" s="9">
        <v>1787</v>
      </c>
      <c r="W51" s="9"/>
      <c r="X51" s="9">
        <f>Tableau_Lancer_la_requête_à_partir_de_Excel_Files[[#This Row],[ALPC_FN2]]+Tableau_Lancer_la_requête_à_partir_de_Excel_Files[[#This Row],[AURA_FN2]]+Tableau_Lancer_la_requête_à_partir_de_Excel_Files[[#This Row],[BFC_FN2]]+Tableau_Lancer_la_requête_à_partir_de_Excel_Files[[#This Row],[LRMP_FN2]]</f>
        <v>1786</v>
      </c>
      <c r="Y51" s="9"/>
      <c r="Z51" s="9"/>
      <c r="AA51" s="9"/>
      <c r="AB51" s="9">
        <v>1786</v>
      </c>
      <c r="AC51" s="9">
        <f>Tableau_Lancer_la_requête_à_partir_de_Excel_Files[[#This Row],[03_FN2]]+Tableau_Lancer_la_requête_à_partir_de_Excel_Files[[#This Row],[07_FN2]]+Tableau_Lancer_la_requête_à_partir_de_Excel_Files[[#This Row],[11_FN2]]+Tableau_Lancer_la_requête_à_partir_de_Excel_Files[[#This Row],[12_FN2]]+Tableau_Lancer_la_requête_à_partir_de_Excel_Files[[#This Row],[15_FN2]]+Tableau_Lancer_la_requête_à_partir_de_Excel_Files[[#This Row],[19_FN2]]+Tableau_Lancer_la_requête_à_partir_de_Excel_Files[[#This Row],[21_FN2]]+Tableau_Lancer_la_requête_à_partir_de_Excel_Files[[#This Row],[23_FN2]]+Tableau_Lancer_la_requête_à_partir_de_Excel_Files[[#This Row],[30_FN2]]+Tableau_Lancer_la_requête_à_partir_de_Excel_Files[[#This Row],[34_FN2]]+Tableau_Lancer_la_requête_à_partir_de_Excel_Files[[#This Row],[42_FN2]]+Tableau_Lancer_la_requête_à_partir_de_Excel_Files[[#This Row],[43_FN2]]+Tableau_Lancer_la_requête_à_partir_de_Excel_Files[[#This Row],[46_FN2]]+Tableau_Lancer_la_requête_à_partir_de_Excel_Files[[#This Row],[48_FN2]]+Tableau_Lancer_la_requête_à_partir_de_Excel_Files[[#This Row],[58_FN2]]+Tableau_Lancer_la_requête_à_partir_de_Excel_Files[[#This Row],[63_FN2]]+Tableau_Lancer_la_requête_à_partir_de_Excel_Files[[#This Row],[69_FN2]]+Tableau_Lancer_la_requête_à_partir_de_Excel_Files[[#This Row],[71_FN2]]+Tableau_Lancer_la_requête_à_partir_de_Excel_Files[[#This Row],[81_FN2]]+Tableau_Lancer_la_requête_à_partir_de_Excel_Files[[#This Row],[82_FN2]]+Tableau_Lancer_la_requête_à_partir_de_Excel_Files[[#This Row],[87_FN2]]+Tableau_Lancer_la_requête_à_partir_de_Excel_Files[[#This Row],[89_FN2]]</f>
        <v>0</v>
      </c>
      <c r="AD51" s="9"/>
      <c r="AE51" s="9"/>
      <c r="AF51" s="9"/>
      <c r="AG51" s="9"/>
      <c r="AH51" s="9"/>
      <c r="AI51" s="9"/>
      <c r="AJ51" s="9"/>
      <c r="AK51" s="9"/>
      <c r="AL51" s="9"/>
      <c r="AM51" s="9"/>
      <c r="AN51" s="9"/>
      <c r="AO51" s="9"/>
      <c r="AP51" s="9"/>
      <c r="AQ51" s="9"/>
      <c r="AR51" s="9"/>
      <c r="AS51" s="9"/>
      <c r="AT51" s="9"/>
      <c r="AU51" s="9"/>
      <c r="AV51" s="9"/>
      <c r="AW51" s="9"/>
      <c r="AX51" s="9"/>
      <c r="AY51" s="9"/>
      <c r="AZ51" s="9">
        <v>0</v>
      </c>
      <c r="BA51" s="9">
        <v>0</v>
      </c>
      <c r="BB51" s="18">
        <v>43101</v>
      </c>
      <c r="BC51" s="18" t="s">
        <v>619</v>
      </c>
      <c r="BD51" s="9"/>
      <c r="BQ51" s="14"/>
      <c r="BR51" s="14"/>
      <c r="BS51" s="14"/>
      <c r="BT51" s="14"/>
      <c r="BU51" s="14"/>
      <c r="BV51" s="14"/>
      <c r="BW51" s="14"/>
      <c r="BX51" s="14"/>
      <c r="BY51" s="14"/>
      <c r="BZ51" s="14"/>
      <c r="CA51" s="14"/>
      <c r="CB51" s="14"/>
      <c r="CC51" s="14"/>
      <c r="CD51" s="14"/>
      <c r="CE51" s="14"/>
      <c r="CF51" s="14"/>
      <c r="CG51" s="14"/>
      <c r="CH51" s="14"/>
      <c r="CI51" s="14"/>
      <c r="CJ51" s="14"/>
      <c r="CK51" s="14"/>
      <c r="CL51" s="14"/>
    </row>
    <row r="52" spans="1:90" ht="37.5" customHeight="1" x14ac:dyDescent="0.25">
      <c r="A52" s="12" t="s">
        <v>5</v>
      </c>
      <c r="B52" s="15" t="s">
        <v>329</v>
      </c>
      <c r="C52" s="15" t="s">
        <v>329</v>
      </c>
      <c r="D52" s="18" t="s">
        <v>284</v>
      </c>
      <c r="E52" s="11" t="s">
        <v>275</v>
      </c>
      <c r="F52" s="11" t="s">
        <v>310</v>
      </c>
      <c r="G52" s="9">
        <v>5772.0499999999993</v>
      </c>
      <c r="H52" s="9">
        <v>4040.43</v>
      </c>
      <c r="I52" s="17" t="s">
        <v>210</v>
      </c>
      <c r="J52" s="15"/>
      <c r="K52" s="17" t="s">
        <v>212</v>
      </c>
      <c r="L52" s="15" t="s">
        <v>205</v>
      </c>
      <c r="M52" s="15" t="s">
        <v>206</v>
      </c>
      <c r="N52" s="15" t="s">
        <v>330</v>
      </c>
      <c r="O52" s="17">
        <v>42985</v>
      </c>
      <c r="P52" s="9">
        <f>Tableau_Lancer_la_requête_à_partir_de_Excel_Files[[#This Row],[Aide Massif Obtenue]]+Tableau_Lancer_la_requête_à_partir_de_Excel_Files[[#This Row],[Autre Public2]]</f>
        <v>3928</v>
      </c>
      <c r="Q52" s="13">
        <f>(Tableau_Lancer_la_requête_à_partir_de_Excel_Files[[#This Row],[Autre Public2]]+Tableau_Lancer_la_requête_à_partir_de_Excel_Files[[#This Row],[Aide Massif Obtenue]])/Tableau_Lancer_la_requête_à_partir_de_Excel_Files[[#This Row],[Coût total déposé]]</f>
        <v>0.68052078550948114</v>
      </c>
      <c r="R52" s="9">
        <f>Tableau_Lancer_la_requête_à_partir_de_Excel_Files[[#This Row],[Total_Etat_FN2 ]]+Tableau_Lancer_la_requête_à_partir_de_Excel_Files[[#This Row],[Total_Regions_FN2 ]]+Tableau_Lancer_la_requête_à_partir_de_Excel_Files[[#This Row],[Total_Dpts_FN2 ]]+Tableau_Lancer_la_requête_à_partir_de_Excel_Files[[#This Row],[''Prévisionnel FEDER'']]</f>
        <v>3928</v>
      </c>
      <c r="S52" s="21">
        <f>Tableau_Lancer_la_requête_à_partir_de_Excel_Files[[#This Row],[Aide Massif Obtenue]]/Tableau_Lancer_la_requête_à_partir_de_Excel_Files[[#This Row],[Coût total déposé]]</f>
        <v>0.68052078550948114</v>
      </c>
      <c r="T52" s="9">
        <f>Tableau_Lancer_la_requête_à_partir_de_Excel_Files[[#This Row],[Aide Publique Obtenue]]-Tableau_Lancer_la_requête_à_partir_de_Excel_Files[[#This Row],[Aide Publique demandée]]</f>
        <v>-112.42999999999984</v>
      </c>
      <c r="U52" s="9">
        <f>Tableau_Lancer_la_requête_à_partir_de_Excel_Files[[#This Row],[FNADT_FN2]]+Tableau_Lancer_la_requête_à_partir_de_Excel_Files[[#This Row],[AgricultureFN2]]</f>
        <v>3928</v>
      </c>
      <c r="V52" s="9">
        <v>3928</v>
      </c>
      <c r="W52" s="9"/>
      <c r="X52" s="9">
        <f>Tableau_Lancer_la_requête_à_partir_de_Excel_Files[[#This Row],[ALPC_FN2]]+Tableau_Lancer_la_requête_à_partir_de_Excel_Files[[#This Row],[AURA_FN2]]+Tableau_Lancer_la_requête_à_partir_de_Excel_Files[[#This Row],[BFC_FN2]]+Tableau_Lancer_la_requête_à_partir_de_Excel_Files[[#This Row],[LRMP_FN2]]</f>
        <v>0</v>
      </c>
      <c r="Y52" s="9"/>
      <c r="Z52" s="9"/>
      <c r="AA52" s="9"/>
      <c r="AB52" s="9"/>
      <c r="AC52" s="9">
        <f>Tableau_Lancer_la_requête_à_partir_de_Excel_Files[[#This Row],[03_FN2]]+Tableau_Lancer_la_requête_à_partir_de_Excel_Files[[#This Row],[07_FN2]]+Tableau_Lancer_la_requête_à_partir_de_Excel_Files[[#This Row],[11_FN2]]+Tableau_Lancer_la_requête_à_partir_de_Excel_Files[[#This Row],[12_FN2]]+Tableau_Lancer_la_requête_à_partir_de_Excel_Files[[#This Row],[15_FN2]]+Tableau_Lancer_la_requête_à_partir_de_Excel_Files[[#This Row],[19_FN2]]+Tableau_Lancer_la_requête_à_partir_de_Excel_Files[[#This Row],[21_FN2]]+Tableau_Lancer_la_requête_à_partir_de_Excel_Files[[#This Row],[23_FN2]]+Tableau_Lancer_la_requête_à_partir_de_Excel_Files[[#This Row],[30_FN2]]+Tableau_Lancer_la_requête_à_partir_de_Excel_Files[[#This Row],[34_FN2]]+Tableau_Lancer_la_requête_à_partir_de_Excel_Files[[#This Row],[42_FN2]]+Tableau_Lancer_la_requête_à_partir_de_Excel_Files[[#This Row],[43_FN2]]+Tableau_Lancer_la_requête_à_partir_de_Excel_Files[[#This Row],[46_FN2]]+Tableau_Lancer_la_requête_à_partir_de_Excel_Files[[#This Row],[48_FN2]]+Tableau_Lancer_la_requête_à_partir_de_Excel_Files[[#This Row],[58_FN2]]+Tableau_Lancer_la_requête_à_partir_de_Excel_Files[[#This Row],[63_FN2]]+Tableau_Lancer_la_requête_à_partir_de_Excel_Files[[#This Row],[69_FN2]]+Tableau_Lancer_la_requête_à_partir_de_Excel_Files[[#This Row],[71_FN2]]+Tableau_Lancer_la_requête_à_partir_de_Excel_Files[[#This Row],[81_FN2]]+Tableau_Lancer_la_requête_à_partir_de_Excel_Files[[#This Row],[82_FN2]]+Tableau_Lancer_la_requête_à_partir_de_Excel_Files[[#This Row],[87_FN2]]+Tableau_Lancer_la_requête_à_partir_de_Excel_Files[[#This Row],[89_FN2]]</f>
        <v>0</v>
      </c>
      <c r="AD52" s="9"/>
      <c r="AE52" s="9"/>
      <c r="AF52" s="9"/>
      <c r="AG52" s="9"/>
      <c r="AH52" s="9"/>
      <c r="AI52" s="9"/>
      <c r="AJ52" s="9"/>
      <c r="AK52" s="9"/>
      <c r="AL52" s="9"/>
      <c r="AM52" s="9"/>
      <c r="AN52" s="9"/>
      <c r="AO52" s="9"/>
      <c r="AP52" s="9"/>
      <c r="AQ52" s="9"/>
      <c r="AR52" s="9"/>
      <c r="AS52" s="9"/>
      <c r="AT52" s="9"/>
      <c r="AU52" s="9"/>
      <c r="AV52" s="9"/>
      <c r="AW52" s="9"/>
      <c r="AX52" s="9"/>
      <c r="AY52" s="9"/>
      <c r="AZ52" s="9">
        <v>0</v>
      </c>
      <c r="BA52" s="9">
        <v>0</v>
      </c>
      <c r="BB52" s="18">
        <v>43101</v>
      </c>
      <c r="BC52" s="18" t="s">
        <v>619</v>
      </c>
      <c r="BD52" s="9"/>
      <c r="BQ52" s="14"/>
      <c r="BR52" s="14"/>
      <c r="BS52" s="14"/>
      <c r="BT52" s="14"/>
      <c r="BU52" s="14"/>
      <c r="BV52" s="14"/>
      <c r="BW52" s="14"/>
      <c r="BX52" s="14"/>
      <c r="BY52" s="14"/>
      <c r="BZ52" s="14"/>
      <c r="CA52" s="14"/>
      <c r="CB52" s="14"/>
      <c r="CC52" s="14"/>
      <c r="CD52" s="14"/>
      <c r="CE52" s="14"/>
      <c r="CF52" s="14"/>
      <c r="CG52" s="14"/>
      <c r="CH52" s="14"/>
      <c r="CI52" s="14"/>
      <c r="CJ52" s="14"/>
      <c r="CK52" s="14"/>
      <c r="CL52" s="14"/>
    </row>
    <row r="53" spans="1:90" ht="37.5" customHeight="1" x14ac:dyDescent="0.25">
      <c r="A53" s="12" t="s">
        <v>5</v>
      </c>
      <c r="B53" s="15" t="s">
        <v>331</v>
      </c>
      <c r="C53" s="15" t="s">
        <v>331</v>
      </c>
      <c r="D53" s="18" t="s">
        <v>284</v>
      </c>
      <c r="E53" s="11" t="s">
        <v>251</v>
      </c>
      <c r="F53" s="11" t="s">
        <v>310</v>
      </c>
      <c r="G53" s="9">
        <v>9809.2999999999993</v>
      </c>
      <c r="H53" s="9">
        <v>6866.51</v>
      </c>
      <c r="I53" s="17" t="s">
        <v>210</v>
      </c>
      <c r="J53" s="15"/>
      <c r="K53" s="17" t="s">
        <v>212</v>
      </c>
      <c r="L53" s="15" t="s">
        <v>205</v>
      </c>
      <c r="M53" s="15" t="s">
        <v>206</v>
      </c>
      <c r="N53" s="15" t="s">
        <v>332</v>
      </c>
      <c r="O53" s="17">
        <v>42985</v>
      </c>
      <c r="P53" s="9">
        <f>Tableau_Lancer_la_requête_à_partir_de_Excel_Files[[#This Row],[Aide Massif Obtenue]]+Tableau_Lancer_la_requête_à_partir_de_Excel_Files[[#This Row],[Autre Public2]]</f>
        <v>6654</v>
      </c>
      <c r="Q53" s="13">
        <f>(Tableau_Lancer_la_requête_à_partir_de_Excel_Files[[#This Row],[Autre Public2]]+Tableau_Lancer_la_requête_à_partir_de_Excel_Files[[#This Row],[Aide Massif Obtenue]])/Tableau_Lancer_la_requête_à_partir_de_Excel_Files[[#This Row],[Coût total déposé]]</f>
        <v>0.6783358649444915</v>
      </c>
      <c r="R53" s="9">
        <f>Tableau_Lancer_la_requête_à_partir_de_Excel_Files[[#This Row],[Total_Etat_FN2 ]]+Tableau_Lancer_la_requête_à_partir_de_Excel_Files[[#This Row],[Total_Regions_FN2 ]]+Tableau_Lancer_la_requête_à_partir_de_Excel_Files[[#This Row],[Total_Dpts_FN2 ]]+Tableau_Lancer_la_requête_à_partir_de_Excel_Files[[#This Row],[''Prévisionnel FEDER'']]</f>
        <v>6654</v>
      </c>
      <c r="S53" s="21">
        <f>Tableau_Lancer_la_requête_à_partir_de_Excel_Files[[#This Row],[Aide Massif Obtenue]]/Tableau_Lancer_la_requête_à_partir_de_Excel_Files[[#This Row],[Coût total déposé]]</f>
        <v>0.6783358649444915</v>
      </c>
      <c r="T53" s="9">
        <f>Tableau_Lancer_la_requête_à_partir_de_Excel_Files[[#This Row],[Aide Publique Obtenue]]-Tableau_Lancer_la_requête_à_partir_de_Excel_Files[[#This Row],[Aide Publique demandée]]</f>
        <v>-212.51000000000022</v>
      </c>
      <c r="U53" s="9">
        <f>Tableau_Lancer_la_requête_à_partir_de_Excel_Files[[#This Row],[FNADT_FN2]]+Tableau_Lancer_la_requête_à_partir_de_Excel_Files[[#This Row],[AgricultureFN2]]</f>
        <v>6654</v>
      </c>
      <c r="V53" s="9">
        <v>6654</v>
      </c>
      <c r="W53" s="9"/>
      <c r="X53" s="9">
        <f>Tableau_Lancer_la_requête_à_partir_de_Excel_Files[[#This Row],[ALPC_FN2]]+Tableau_Lancer_la_requête_à_partir_de_Excel_Files[[#This Row],[AURA_FN2]]+Tableau_Lancer_la_requête_à_partir_de_Excel_Files[[#This Row],[BFC_FN2]]+Tableau_Lancer_la_requête_à_partir_de_Excel_Files[[#This Row],[LRMP_FN2]]</f>
        <v>0</v>
      </c>
      <c r="Y53" s="9"/>
      <c r="Z53" s="9"/>
      <c r="AA53" s="9"/>
      <c r="AB53" s="9"/>
      <c r="AC53" s="9">
        <f>Tableau_Lancer_la_requête_à_partir_de_Excel_Files[[#This Row],[03_FN2]]+Tableau_Lancer_la_requête_à_partir_de_Excel_Files[[#This Row],[07_FN2]]+Tableau_Lancer_la_requête_à_partir_de_Excel_Files[[#This Row],[11_FN2]]+Tableau_Lancer_la_requête_à_partir_de_Excel_Files[[#This Row],[12_FN2]]+Tableau_Lancer_la_requête_à_partir_de_Excel_Files[[#This Row],[15_FN2]]+Tableau_Lancer_la_requête_à_partir_de_Excel_Files[[#This Row],[19_FN2]]+Tableau_Lancer_la_requête_à_partir_de_Excel_Files[[#This Row],[21_FN2]]+Tableau_Lancer_la_requête_à_partir_de_Excel_Files[[#This Row],[23_FN2]]+Tableau_Lancer_la_requête_à_partir_de_Excel_Files[[#This Row],[30_FN2]]+Tableau_Lancer_la_requête_à_partir_de_Excel_Files[[#This Row],[34_FN2]]+Tableau_Lancer_la_requête_à_partir_de_Excel_Files[[#This Row],[42_FN2]]+Tableau_Lancer_la_requête_à_partir_de_Excel_Files[[#This Row],[43_FN2]]+Tableau_Lancer_la_requête_à_partir_de_Excel_Files[[#This Row],[46_FN2]]+Tableau_Lancer_la_requête_à_partir_de_Excel_Files[[#This Row],[48_FN2]]+Tableau_Lancer_la_requête_à_partir_de_Excel_Files[[#This Row],[58_FN2]]+Tableau_Lancer_la_requête_à_partir_de_Excel_Files[[#This Row],[63_FN2]]+Tableau_Lancer_la_requête_à_partir_de_Excel_Files[[#This Row],[69_FN2]]+Tableau_Lancer_la_requête_à_partir_de_Excel_Files[[#This Row],[71_FN2]]+Tableau_Lancer_la_requête_à_partir_de_Excel_Files[[#This Row],[81_FN2]]+Tableau_Lancer_la_requête_à_partir_de_Excel_Files[[#This Row],[82_FN2]]+Tableau_Lancer_la_requête_à_partir_de_Excel_Files[[#This Row],[87_FN2]]+Tableau_Lancer_la_requête_à_partir_de_Excel_Files[[#This Row],[89_FN2]]</f>
        <v>0</v>
      </c>
      <c r="AD53" s="9"/>
      <c r="AE53" s="9"/>
      <c r="AF53" s="9"/>
      <c r="AG53" s="9"/>
      <c r="AH53" s="9"/>
      <c r="AI53" s="9"/>
      <c r="AJ53" s="9"/>
      <c r="AK53" s="9"/>
      <c r="AL53" s="9"/>
      <c r="AM53" s="9"/>
      <c r="AN53" s="9"/>
      <c r="AO53" s="9"/>
      <c r="AP53" s="9"/>
      <c r="AQ53" s="9"/>
      <c r="AR53" s="9"/>
      <c r="AS53" s="9"/>
      <c r="AT53" s="9"/>
      <c r="AU53" s="9"/>
      <c r="AV53" s="9"/>
      <c r="AW53" s="9"/>
      <c r="AX53" s="9"/>
      <c r="AY53" s="9"/>
      <c r="AZ53" s="9">
        <v>0</v>
      </c>
      <c r="BA53" s="9">
        <v>0</v>
      </c>
      <c r="BB53" s="18">
        <v>43101</v>
      </c>
      <c r="BC53" s="18" t="s">
        <v>619</v>
      </c>
      <c r="BD53" s="9"/>
      <c r="BQ53" s="14"/>
      <c r="BR53" s="14"/>
      <c r="BS53" s="14"/>
      <c r="BT53" s="14"/>
      <c r="BU53" s="14"/>
      <c r="BV53" s="14"/>
      <c r="BW53" s="14"/>
      <c r="BX53" s="14"/>
      <c r="BY53" s="14"/>
      <c r="BZ53" s="14"/>
      <c r="CA53" s="14"/>
      <c r="CB53" s="14"/>
      <c r="CC53" s="14"/>
      <c r="CD53" s="14"/>
      <c r="CE53" s="14"/>
      <c r="CF53" s="14"/>
      <c r="CG53" s="14"/>
      <c r="CH53" s="14"/>
      <c r="CI53" s="14"/>
      <c r="CJ53" s="14"/>
      <c r="CK53" s="14"/>
      <c r="CL53" s="14"/>
    </row>
    <row r="54" spans="1:90" ht="30" x14ac:dyDescent="0.25">
      <c r="A54" s="12" t="s">
        <v>5</v>
      </c>
      <c r="B54" s="15" t="s">
        <v>333</v>
      </c>
      <c r="C54" s="15" t="s">
        <v>333</v>
      </c>
      <c r="D54" s="18" t="s">
        <v>284</v>
      </c>
      <c r="E54" s="11" t="s">
        <v>334</v>
      </c>
      <c r="F54" s="11" t="s">
        <v>310</v>
      </c>
      <c r="G54" s="9">
        <v>6783.5599999999995</v>
      </c>
      <c r="H54" s="9">
        <v>4748.49</v>
      </c>
      <c r="I54" s="17" t="s">
        <v>210</v>
      </c>
      <c r="J54" s="15"/>
      <c r="K54" s="17" t="s">
        <v>212</v>
      </c>
      <c r="L54" s="15" t="s">
        <v>205</v>
      </c>
      <c r="M54" s="15" t="s">
        <v>335</v>
      </c>
      <c r="N54" s="15" t="s">
        <v>336</v>
      </c>
      <c r="O54" s="17">
        <v>42985</v>
      </c>
      <c r="P54" s="9">
        <f>Tableau_Lancer_la_requête_à_partir_de_Excel_Files[[#This Row],[Aide Massif Obtenue]]+Tableau_Lancer_la_requête_à_partir_de_Excel_Files[[#This Row],[Autre Public2]]</f>
        <v>4748</v>
      </c>
      <c r="Q54" s="13">
        <f>(Tableau_Lancer_la_requête_à_partir_de_Excel_Files[[#This Row],[Autre Public2]]+Tableau_Lancer_la_requête_à_partir_de_Excel_Files[[#This Row],[Aide Massif Obtenue]])/Tableau_Lancer_la_requête_à_partir_de_Excel_Files[[#This Row],[Coût total déposé]]</f>
        <v>0.6999274717110191</v>
      </c>
      <c r="R54" s="9">
        <f>Tableau_Lancer_la_requête_à_partir_de_Excel_Files[[#This Row],[Total_Etat_FN2 ]]+Tableau_Lancer_la_requête_à_partir_de_Excel_Files[[#This Row],[Total_Regions_FN2 ]]+Tableau_Lancer_la_requête_à_partir_de_Excel_Files[[#This Row],[Total_Dpts_FN2 ]]+Tableau_Lancer_la_requête_à_partir_de_Excel_Files[[#This Row],[''Prévisionnel FEDER'']]</f>
        <v>4748</v>
      </c>
      <c r="S54" s="21">
        <f>Tableau_Lancer_la_requête_à_partir_de_Excel_Files[[#This Row],[Aide Massif Obtenue]]/Tableau_Lancer_la_requête_à_partir_de_Excel_Files[[#This Row],[Coût total déposé]]</f>
        <v>0.6999274717110191</v>
      </c>
      <c r="T54" s="9">
        <f>Tableau_Lancer_la_requête_à_partir_de_Excel_Files[[#This Row],[Aide Publique Obtenue]]-Tableau_Lancer_la_requête_à_partir_de_Excel_Files[[#This Row],[Aide Publique demandée]]</f>
        <v>-0.48999999999978172</v>
      </c>
      <c r="U54" s="9">
        <f>Tableau_Lancer_la_requête_à_partir_de_Excel_Files[[#This Row],[FNADT_FN2]]+Tableau_Lancer_la_requête_à_partir_de_Excel_Files[[#This Row],[AgricultureFN2]]</f>
        <v>4748</v>
      </c>
      <c r="V54" s="9">
        <v>4748</v>
      </c>
      <c r="W54" s="9"/>
      <c r="X54" s="9">
        <f>Tableau_Lancer_la_requête_à_partir_de_Excel_Files[[#This Row],[ALPC_FN2]]+Tableau_Lancer_la_requête_à_partir_de_Excel_Files[[#This Row],[AURA_FN2]]+Tableau_Lancer_la_requête_à_partir_de_Excel_Files[[#This Row],[BFC_FN2]]+Tableau_Lancer_la_requête_à_partir_de_Excel_Files[[#This Row],[LRMP_FN2]]</f>
        <v>0</v>
      </c>
      <c r="Y54" s="9"/>
      <c r="Z54" s="9"/>
      <c r="AA54" s="9"/>
      <c r="AB54" s="9"/>
      <c r="AC54" s="9">
        <f>Tableau_Lancer_la_requête_à_partir_de_Excel_Files[[#This Row],[03_FN2]]+Tableau_Lancer_la_requête_à_partir_de_Excel_Files[[#This Row],[07_FN2]]+Tableau_Lancer_la_requête_à_partir_de_Excel_Files[[#This Row],[11_FN2]]+Tableau_Lancer_la_requête_à_partir_de_Excel_Files[[#This Row],[12_FN2]]+Tableau_Lancer_la_requête_à_partir_de_Excel_Files[[#This Row],[15_FN2]]+Tableau_Lancer_la_requête_à_partir_de_Excel_Files[[#This Row],[19_FN2]]+Tableau_Lancer_la_requête_à_partir_de_Excel_Files[[#This Row],[21_FN2]]+Tableau_Lancer_la_requête_à_partir_de_Excel_Files[[#This Row],[23_FN2]]+Tableau_Lancer_la_requête_à_partir_de_Excel_Files[[#This Row],[30_FN2]]+Tableau_Lancer_la_requête_à_partir_de_Excel_Files[[#This Row],[34_FN2]]+Tableau_Lancer_la_requête_à_partir_de_Excel_Files[[#This Row],[42_FN2]]+Tableau_Lancer_la_requête_à_partir_de_Excel_Files[[#This Row],[43_FN2]]+Tableau_Lancer_la_requête_à_partir_de_Excel_Files[[#This Row],[46_FN2]]+Tableau_Lancer_la_requête_à_partir_de_Excel_Files[[#This Row],[48_FN2]]+Tableau_Lancer_la_requête_à_partir_de_Excel_Files[[#This Row],[58_FN2]]+Tableau_Lancer_la_requête_à_partir_de_Excel_Files[[#This Row],[63_FN2]]+Tableau_Lancer_la_requête_à_partir_de_Excel_Files[[#This Row],[69_FN2]]+Tableau_Lancer_la_requête_à_partir_de_Excel_Files[[#This Row],[71_FN2]]+Tableau_Lancer_la_requête_à_partir_de_Excel_Files[[#This Row],[81_FN2]]+Tableau_Lancer_la_requête_à_partir_de_Excel_Files[[#This Row],[82_FN2]]+Tableau_Lancer_la_requête_à_partir_de_Excel_Files[[#This Row],[87_FN2]]+Tableau_Lancer_la_requête_à_partir_de_Excel_Files[[#This Row],[89_FN2]]</f>
        <v>0</v>
      </c>
      <c r="AD54" s="9"/>
      <c r="AE54" s="9"/>
      <c r="AF54" s="9"/>
      <c r="AG54" s="9"/>
      <c r="AH54" s="9"/>
      <c r="AI54" s="9"/>
      <c r="AJ54" s="9"/>
      <c r="AK54" s="9"/>
      <c r="AL54" s="9"/>
      <c r="AM54" s="9"/>
      <c r="AN54" s="9"/>
      <c r="AO54" s="9"/>
      <c r="AP54" s="9"/>
      <c r="AQ54" s="9"/>
      <c r="AR54" s="9"/>
      <c r="AS54" s="9"/>
      <c r="AT54" s="9"/>
      <c r="AU54" s="9"/>
      <c r="AV54" s="9"/>
      <c r="AW54" s="9"/>
      <c r="AX54" s="9"/>
      <c r="AY54" s="9"/>
      <c r="AZ54" s="9">
        <v>0</v>
      </c>
      <c r="BA54" s="9">
        <v>0</v>
      </c>
      <c r="BB54" s="18">
        <v>43101</v>
      </c>
      <c r="BC54" s="18" t="s">
        <v>619</v>
      </c>
      <c r="BD54" s="9"/>
      <c r="BQ54" s="14"/>
      <c r="BR54" s="14"/>
      <c r="BS54" s="14"/>
      <c r="BT54" s="14"/>
      <c r="BU54" s="14"/>
      <c r="BV54" s="14"/>
      <c r="BW54" s="14"/>
      <c r="BX54" s="14"/>
      <c r="BY54" s="14"/>
      <c r="BZ54" s="14"/>
      <c r="CA54" s="14"/>
      <c r="CB54" s="14"/>
      <c r="CC54" s="14"/>
      <c r="CD54" s="14"/>
      <c r="CE54" s="14"/>
      <c r="CF54" s="14"/>
      <c r="CG54" s="14"/>
      <c r="CH54" s="14"/>
      <c r="CI54" s="14"/>
      <c r="CJ54" s="14"/>
      <c r="CK54" s="14"/>
      <c r="CL54" s="14"/>
    </row>
    <row r="55" spans="1:90" ht="30" x14ac:dyDescent="0.25">
      <c r="A55" s="12" t="s">
        <v>5</v>
      </c>
      <c r="B55" s="15" t="s">
        <v>337</v>
      </c>
      <c r="C55" s="15" t="s">
        <v>337</v>
      </c>
      <c r="D55" s="18" t="s">
        <v>284</v>
      </c>
      <c r="E55" s="11" t="s">
        <v>338</v>
      </c>
      <c r="F55" s="11" t="s">
        <v>310</v>
      </c>
      <c r="G55" s="9">
        <v>26355.660000000003</v>
      </c>
      <c r="H55" s="9">
        <v>18448.960000000003</v>
      </c>
      <c r="I55" s="17" t="s">
        <v>210</v>
      </c>
      <c r="J55" s="15"/>
      <c r="K55" s="17" t="s">
        <v>212</v>
      </c>
      <c r="L55" s="15" t="s">
        <v>205</v>
      </c>
      <c r="M55" s="15" t="s">
        <v>220</v>
      </c>
      <c r="N55" s="15" t="s">
        <v>240</v>
      </c>
      <c r="O55" s="17">
        <v>42985</v>
      </c>
      <c r="P55" s="9">
        <f>Tableau_Lancer_la_requête_à_partir_de_Excel_Files[[#This Row],[Aide Massif Obtenue]]+Tableau_Lancer_la_requête_à_partir_de_Excel_Files[[#This Row],[Autre Public2]]</f>
        <v>18449</v>
      </c>
      <c r="Q55" s="13">
        <f>(Tableau_Lancer_la_requête_à_partir_de_Excel_Files[[#This Row],[Autre Public2]]+Tableau_Lancer_la_requête_à_partir_de_Excel_Files[[#This Row],[Aide Massif Obtenue]])/Tableau_Lancer_la_requête_à_partir_de_Excel_Files[[#This Row],[Coût total déposé]]</f>
        <v>0.70000144181553403</v>
      </c>
      <c r="R55" s="9">
        <f>Tableau_Lancer_la_requête_à_partir_de_Excel_Files[[#This Row],[Total_Etat_FN2 ]]+Tableau_Lancer_la_requête_à_partir_de_Excel_Files[[#This Row],[Total_Regions_FN2 ]]+Tableau_Lancer_la_requête_à_partir_de_Excel_Files[[#This Row],[Total_Dpts_FN2 ]]+Tableau_Lancer_la_requête_à_partir_de_Excel_Files[[#This Row],[''Prévisionnel FEDER'']]</f>
        <v>18449</v>
      </c>
      <c r="S55" s="21">
        <f>Tableau_Lancer_la_requête_à_partir_de_Excel_Files[[#This Row],[Aide Massif Obtenue]]/Tableau_Lancer_la_requête_à_partir_de_Excel_Files[[#This Row],[Coût total déposé]]</f>
        <v>0.70000144181553403</v>
      </c>
      <c r="T55" s="9">
        <f>Tableau_Lancer_la_requête_à_partir_de_Excel_Files[[#This Row],[Aide Publique Obtenue]]-Tableau_Lancer_la_requête_à_partir_de_Excel_Files[[#This Row],[Aide Publique demandée]]</f>
        <v>3.9999999997235136E-2</v>
      </c>
      <c r="U55" s="9">
        <f>Tableau_Lancer_la_requête_à_partir_de_Excel_Files[[#This Row],[FNADT_FN2]]+Tableau_Lancer_la_requête_à_partir_de_Excel_Files[[#This Row],[AgricultureFN2]]</f>
        <v>18449</v>
      </c>
      <c r="V55" s="9">
        <v>18449</v>
      </c>
      <c r="W55" s="9"/>
      <c r="X55" s="9">
        <f>Tableau_Lancer_la_requête_à_partir_de_Excel_Files[[#This Row],[ALPC_FN2]]+Tableau_Lancer_la_requête_à_partir_de_Excel_Files[[#This Row],[AURA_FN2]]+Tableau_Lancer_la_requête_à_partir_de_Excel_Files[[#This Row],[BFC_FN2]]+Tableau_Lancer_la_requête_à_partir_de_Excel_Files[[#This Row],[LRMP_FN2]]</f>
        <v>0</v>
      </c>
      <c r="Y55" s="9"/>
      <c r="Z55" s="9"/>
      <c r="AA55" s="9"/>
      <c r="AB55" s="9">
        <v>0</v>
      </c>
      <c r="AC55" s="9">
        <f>Tableau_Lancer_la_requête_à_partir_de_Excel_Files[[#This Row],[03_FN2]]+Tableau_Lancer_la_requête_à_partir_de_Excel_Files[[#This Row],[07_FN2]]+Tableau_Lancer_la_requête_à_partir_de_Excel_Files[[#This Row],[11_FN2]]+Tableau_Lancer_la_requête_à_partir_de_Excel_Files[[#This Row],[12_FN2]]+Tableau_Lancer_la_requête_à_partir_de_Excel_Files[[#This Row],[15_FN2]]+Tableau_Lancer_la_requête_à_partir_de_Excel_Files[[#This Row],[19_FN2]]+Tableau_Lancer_la_requête_à_partir_de_Excel_Files[[#This Row],[21_FN2]]+Tableau_Lancer_la_requête_à_partir_de_Excel_Files[[#This Row],[23_FN2]]+Tableau_Lancer_la_requête_à_partir_de_Excel_Files[[#This Row],[30_FN2]]+Tableau_Lancer_la_requête_à_partir_de_Excel_Files[[#This Row],[34_FN2]]+Tableau_Lancer_la_requête_à_partir_de_Excel_Files[[#This Row],[42_FN2]]+Tableau_Lancer_la_requête_à_partir_de_Excel_Files[[#This Row],[43_FN2]]+Tableau_Lancer_la_requête_à_partir_de_Excel_Files[[#This Row],[46_FN2]]+Tableau_Lancer_la_requête_à_partir_de_Excel_Files[[#This Row],[48_FN2]]+Tableau_Lancer_la_requête_à_partir_de_Excel_Files[[#This Row],[58_FN2]]+Tableau_Lancer_la_requête_à_partir_de_Excel_Files[[#This Row],[63_FN2]]+Tableau_Lancer_la_requête_à_partir_de_Excel_Files[[#This Row],[69_FN2]]+Tableau_Lancer_la_requête_à_partir_de_Excel_Files[[#This Row],[71_FN2]]+Tableau_Lancer_la_requête_à_partir_de_Excel_Files[[#This Row],[81_FN2]]+Tableau_Lancer_la_requête_à_partir_de_Excel_Files[[#This Row],[82_FN2]]+Tableau_Lancer_la_requête_à_partir_de_Excel_Files[[#This Row],[87_FN2]]+Tableau_Lancer_la_requête_à_partir_de_Excel_Files[[#This Row],[89_FN2]]</f>
        <v>0</v>
      </c>
      <c r="AD55" s="9"/>
      <c r="AE55" s="9"/>
      <c r="AF55" s="9"/>
      <c r="AG55" s="9"/>
      <c r="AH55" s="9"/>
      <c r="AI55" s="9"/>
      <c r="AJ55" s="9"/>
      <c r="AK55" s="9"/>
      <c r="AL55" s="9"/>
      <c r="AM55" s="9"/>
      <c r="AN55" s="9"/>
      <c r="AO55" s="9"/>
      <c r="AP55" s="9"/>
      <c r="AQ55" s="9"/>
      <c r="AR55" s="9"/>
      <c r="AS55" s="9"/>
      <c r="AT55" s="9"/>
      <c r="AU55" s="9"/>
      <c r="AV55" s="9"/>
      <c r="AW55" s="9"/>
      <c r="AX55" s="9"/>
      <c r="AY55" s="9"/>
      <c r="AZ55" s="9">
        <v>0</v>
      </c>
      <c r="BA55" s="9">
        <v>0</v>
      </c>
      <c r="BB55" s="18">
        <v>43101</v>
      </c>
      <c r="BC55" s="18" t="s">
        <v>619</v>
      </c>
      <c r="BD55" s="9"/>
      <c r="BQ55" s="14"/>
      <c r="BR55" s="14"/>
      <c r="BS55" s="14"/>
      <c r="BT55" s="14"/>
      <c r="BU55" s="14"/>
      <c r="BV55" s="14"/>
      <c r="BW55" s="14"/>
      <c r="BX55" s="14"/>
      <c r="BY55" s="14"/>
      <c r="BZ55" s="14"/>
      <c r="CA55" s="14"/>
      <c r="CB55" s="14"/>
      <c r="CC55" s="14"/>
      <c r="CD55" s="14"/>
      <c r="CE55" s="14"/>
      <c r="CF55" s="14"/>
      <c r="CG55" s="14"/>
      <c r="CH55" s="14"/>
      <c r="CI55" s="14"/>
      <c r="CJ55" s="14"/>
      <c r="CK55" s="14"/>
      <c r="CL55" s="14"/>
    </row>
    <row r="56" spans="1:90" ht="30" x14ac:dyDescent="0.25">
      <c r="A56" s="12" t="s">
        <v>5</v>
      </c>
      <c r="B56" s="15" t="s">
        <v>339</v>
      </c>
      <c r="C56" s="15" t="s">
        <v>339</v>
      </c>
      <c r="D56" s="18" t="s">
        <v>284</v>
      </c>
      <c r="E56" s="11" t="s">
        <v>340</v>
      </c>
      <c r="F56" s="11" t="s">
        <v>310</v>
      </c>
      <c r="G56" s="9">
        <v>12869.56</v>
      </c>
      <c r="H56" s="9">
        <v>9008.5</v>
      </c>
      <c r="I56" s="17" t="s">
        <v>210</v>
      </c>
      <c r="J56" s="15"/>
      <c r="K56" s="17" t="s">
        <v>212</v>
      </c>
      <c r="L56" s="15" t="s">
        <v>205</v>
      </c>
      <c r="M56" s="15" t="s">
        <v>311</v>
      </c>
      <c r="N56" s="15"/>
      <c r="O56" s="17">
        <v>42985</v>
      </c>
      <c r="P56" s="9">
        <f>Tableau_Lancer_la_requête_à_partir_de_Excel_Files[[#This Row],[Aide Massif Obtenue]]+Tableau_Lancer_la_requête_à_partir_de_Excel_Files[[#This Row],[Autre Public2]]</f>
        <v>8135</v>
      </c>
      <c r="Q56" s="13">
        <f>(Tableau_Lancer_la_requête_à_partir_de_Excel_Files[[#This Row],[Autre Public2]]+Tableau_Lancer_la_requête_à_partir_de_Excel_Files[[#This Row],[Aide Massif Obtenue]])/Tableau_Lancer_la_requête_à_partir_de_Excel_Files[[#This Row],[Coût total déposé]]</f>
        <v>0.63211174274800386</v>
      </c>
      <c r="R56" s="9">
        <f>Tableau_Lancer_la_requête_à_partir_de_Excel_Files[[#This Row],[Total_Etat_FN2 ]]+Tableau_Lancer_la_requête_à_partir_de_Excel_Files[[#This Row],[Total_Regions_FN2 ]]+Tableau_Lancer_la_requête_à_partir_de_Excel_Files[[#This Row],[Total_Dpts_FN2 ]]+Tableau_Lancer_la_requête_à_partir_de_Excel_Files[[#This Row],[''Prévisionnel FEDER'']]</f>
        <v>8135</v>
      </c>
      <c r="S56" s="21">
        <f>Tableau_Lancer_la_requête_à_partir_de_Excel_Files[[#This Row],[Aide Massif Obtenue]]/Tableau_Lancer_la_requête_à_partir_de_Excel_Files[[#This Row],[Coût total déposé]]</f>
        <v>0.63211174274800386</v>
      </c>
      <c r="T56" s="9">
        <f>Tableau_Lancer_la_requête_à_partir_de_Excel_Files[[#This Row],[Aide Publique Obtenue]]-Tableau_Lancer_la_requête_à_partir_de_Excel_Files[[#This Row],[Aide Publique demandée]]</f>
        <v>-873.5</v>
      </c>
      <c r="U56" s="9">
        <f>Tableau_Lancer_la_requête_à_partir_de_Excel_Files[[#This Row],[FNADT_FN2]]+Tableau_Lancer_la_requête_à_partir_de_Excel_Files[[#This Row],[AgricultureFN2]]</f>
        <v>8135</v>
      </c>
      <c r="V56" s="9">
        <v>8135</v>
      </c>
      <c r="W56" s="9"/>
      <c r="X56" s="9">
        <f>Tableau_Lancer_la_requête_à_partir_de_Excel_Files[[#This Row],[ALPC_FN2]]+Tableau_Lancer_la_requête_à_partir_de_Excel_Files[[#This Row],[AURA_FN2]]+Tableau_Lancer_la_requête_à_partir_de_Excel_Files[[#This Row],[BFC_FN2]]+Tableau_Lancer_la_requête_à_partir_de_Excel_Files[[#This Row],[LRMP_FN2]]</f>
        <v>0</v>
      </c>
      <c r="Y56" s="9"/>
      <c r="Z56" s="9"/>
      <c r="AA56" s="9"/>
      <c r="AB56" s="9"/>
      <c r="AC56" s="9">
        <f>Tableau_Lancer_la_requête_à_partir_de_Excel_Files[[#This Row],[03_FN2]]+Tableau_Lancer_la_requête_à_partir_de_Excel_Files[[#This Row],[07_FN2]]+Tableau_Lancer_la_requête_à_partir_de_Excel_Files[[#This Row],[11_FN2]]+Tableau_Lancer_la_requête_à_partir_de_Excel_Files[[#This Row],[12_FN2]]+Tableau_Lancer_la_requête_à_partir_de_Excel_Files[[#This Row],[15_FN2]]+Tableau_Lancer_la_requête_à_partir_de_Excel_Files[[#This Row],[19_FN2]]+Tableau_Lancer_la_requête_à_partir_de_Excel_Files[[#This Row],[21_FN2]]+Tableau_Lancer_la_requête_à_partir_de_Excel_Files[[#This Row],[23_FN2]]+Tableau_Lancer_la_requête_à_partir_de_Excel_Files[[#This Row],[30_FN2]]+Tableau_Lancer_la_requête_à_partir_de_Excel_Files[[#This Row],[34_FN2]]+Tableau_Lancer_la_requête_à_partir_de_Excel_Files[[#This Row],[42_FN2]]+Tableau_Lancer_la_requête_à_partir_de_Excel_Files[[#This Row],[43_FN2]]+Tableau_Lancer_la_requête_à_partir_de_Excel_Files[[#This Row],[46_FN2]]+Tableau_Lancer_la_requête_à_partir_de_Excel_Files[[#This Row],[48_FN2]]+Tableau_Lancer_la_requête_à_partir_de_Excel_Files[[#This Row],[58_FN2]]+Tableau_Lancer_la_requête_à_partir_de_Excel_Files[[#This Row],[63_FN2]]+Tableau_Lancer_la_requête_à_partir_de_Excel_Files[[#This Row],[69_FN2]]+Tableau_Lancer_la_requête_à_partir_de_Excel_Files[[#This Row],[71_FN2]]+Tableau_Lancer_la_requête_à_partir_de_Excel_Files[[#This Row],[81_FN2]]+Tableau_Lancer_la_requête_à_partir_de_Excel_Files[[#This Row],[82_FN2]]+Tableau_Lancer_la_requête_à_partir_de_Excel_Files[[#This Row],[87_FN2]]+Tableau_Lancer_la_requête_à_partir_de_Excel_Files[[#This Row],[89_FN2]]</f>
        <v>0</v>
      </c>
      <c r="AD56" s="9"/>
      <c r="AE56" s="9"/>
      <c r="AF56" s="9"/>
      <c r="AG56" s="9"/>
      <c r="AH56" s="9"/>
      <c r="AI56" s="9"/>
      <c r="AJ56" s="9"/>
      <c r="AK56" s="9"/>
      <c r="AL56" s="9"/>
      <c r="AM56" s="9"/>
      <c r="AN56" s="9"/>
      <c r="AO56" s="9"/>
      <c r="AP56" s="9"/>
      <c r="AQ56" s="9"/>
      <c r="AR56" s="9"/>
      <c r="AS56" s="9"/>
      <c r="AT56" s="9"/>
      <c r="AU56" s="9"/>
      <c r="AV56" s="9"/>
      <c r="AW56" s="9"/>
      <c r="AX56" s="9"/>
      <c r="AY56" s="9"/>
      <c r="AZ56" s="9">
        <v>0</v>
      </c>
      <c r="BA56" s="9">
        <v>0</v>
      </c>
      <c r="BB56" s="18">
        <v>43101</v>
      </c>
      <c r="BC56" s="18" t="s">
        <v>619</v>
      </c>
      <c r="BD56" s="9"/>
      <c r="BQ56" s="14"/>
      <c r="BR56" s="14"/>
      <c r="BS56" s="14"/>
      <c r="BT56" s="14"/>
      <c r="BU56" s="14"/>
      <c r="BV56" s="14"/>
      <c r="BW56" s="14"/>
      <c r="BX56" s="14"/>
      <c r="BY56" s="14"/>
      <c r="BZ56" s="14"/>
      <c r="CA56" s="14"/>
      <c r="CB56" s="14"/>
      <c r="CC56" s="14"/>
      <c r="CD56" s="14"/>
      <c r="CE56" s="14"/>
      <c r="CF56" s="14"/>
      <c r="CG56" s="14"/>
      <c r="CH56" s="14"/>
      <c r="CI56" s="14"/>
      <c r="CJ56" s="14"/>
      <c r="CK56" s="14"/>
      <c r="CL56" s="14"/>
    </row>
    <row r="57" spans="1:90" ht="30" x14ac:dyDescent="0.25">
      <c r="A57" s="12" t="s">
        <v>5</v>
      </c>
      <c r="B57" s="15" t="s">
        <v>341</v>
      </c>
      <c r="C57" s="15" t="s">
        <v>341</v>
      </c>
      <c r="D57" s="18" t="s">
        <v>284</v>
      </c>
      <c r="E57" s="11" t="s">
        <v>233</v>
      </c>
      <c r="F57" s="11" t="s">
        <v>310</v>
      </c>
      <c r="G57" s="9">
        <v>26473.32</v>
      </c>
      <c r="H57" s="9">
        <v>18531.34</v>
      </c>
      <c r="I57" s="17" t="s">
        <v>210</v>
      </c>
      <c r="J57" s="15"/>
      <c r="K57" s="17" t="s">
        <v>212</v>
      </c>
      <c r="L57" s="15" t="s">
        <v>205</v>
      </c>
      <c r="M57" s="15" t="s">
        <v>220</v>
      </c>
      <c r="N57" s="15"/>
      <c r="O57" s="17">
        <v>42985</v>
      </c>
      <c r="P57" s="9">
        <f>Tableau_Lancer_la_requête_à_partir_de_Excel_Files[[#This Row],[Aide Massif Obtenue]]+Tableau_Lancer_la_requête_à_partir_de_Excel_Files[[#This Row],[Autre Public2]]</f>
        <v>18491</v>
      </c>
      <c r="Q57" s="13">
        <f>(Tableau_Lancer_la_requête_à_partir_de_Excel_Files[[#This Row],[Autre Public2]]+Tableau_Lancer_la_requête_à_partir_de_Excel_Files[[#This Row],[Aide Massif Obtenue]])/Tableau_Lancer_la_requête_à_partir_de_Excel_Files[[#This Row],[Coût total déposé]]</f>
        <v>0.69847680608250118</v>
      </c>
      <c r="R57" s="9">
        <f>Tableau_Lancer_la_requête_à_partir_de_Excel_Files[[#This Row],[Total_Etat_FN2 ]]+Tableau_Lancer_la_requête_à_partir_de_Excel_Files[[#This Row],[Total_Regions_FN2 ]]+Tableau_Lancer_la_requête_à_partir_de_Excel_Files[[#This Row],[Total_Dpts_FN2 ]]+Tableau_Lancer_la_requête_à_partir_de_Excel_Files[[#This Row],[''Prévisionnel FEDER'']]</f>
        <v>18491</v>
      </c>
      <c r="S57" s="21">
        <f>Tableau_Lancer_la_requête_à_partir_de_Excel_Files[[#This Row],[Aide Massif Obtenue]]/Tableau_Lancer_la_requête_à_partir_de_Excel_Files[[#This Row],[Coût total déposé]]</f>
        <v>0.69847680608250118</v>
      </c>
      <c r="T57" s="9">
        <f>Tableau_Lancer_la_requête_à_partir_de_Excel_Files[[#This Row],[Aide Publique Obtenue]]-Tableau_Lancer_la_requête_à_partir_de_Excel_Files[[#This Row],[Aide Publique demandée]]</f>
        <v>-40.340000000000146</v>
      </c>
      <c r="U57" s="9">
        <f>Tableau_Lancer_la_requête_à_partir_de_Excel_Files[[#This Row],[FNADT_FN2]]+Tableau_Lancer_la_requête_à_partir_de_Excel_Files[[#This Row],[AgricultureFN2]]</f>
        <v>10020</v>
      </c>
      <c r="V57" s="9">
        <v>10020</v>
      </c>
      <c r="W57" s="9"/>
      <c r="X57" s="9">
        <f>Tableau_Lancer_la_requête_à_partir_de_Excel_Files[[#This Row],[ALPC_FN2]]+Tableau_Lancer_la_requête_à_partir_de_Excel_Files[[#This Row],[AURA_FN2]]+Tableau_Lancer_la_requête_à_partir_de_Excel_Files[[#This Row],[BFC_FN2]]+Tableau_Lancer_la_requête_à_partir_de_Excel_Files[[#This Row],[LRMP_FN2]]</f>
        <v>8471</v>
      </c>
      <c r="Y57" s="9"/>
      <c r="Z57" s="9"/>
      <c r="AA57" s="9"/>
      <c r="AB57" s="9">
        <v>8471</v>
      </c>
      <c r="AC57" s="9">
        <f>Tableau_Lancer_la_requête_à_partir_de_Excel_Files[[#This Row],[03_FN2]]+Tableau_Lancer_la_requête_à_partir_de_Excel_Files[[#This Row],[07_FN2]]+Tableau_Lancer_la_requête_à_partir_de_Excel_Files[[#This Row],[11_FN2]]+Tableau_Lancer_la_requête_à_partir_de_Excel_Files[[#This Row],[12_FN2]]+Tableau_Lancer_la_requête_à_partir_de_Excel_Files[[#This Row],[15_FN2]]+Tableau_Lancer_la_requête_à_partir_de_Excel_Files[[#This Row],[19_FN2]]+Tableau_Lancer_la_requête_à_partir_de_Excel_Files[[#This Row],[21_FN2]]+Tableau_Lancer_la_requête_à_partir_de_Excel_Files[[#This Row],[23_FN2]]+Tableau_Lancer_la_requête_à_partir_de_Excel_Files[[#This Row],[30_FN2]]+Tableau_Lancer_la_requête_à_partir_de_Excel_Files[[#This Row],[34_FN2]]+Tableau_Lancer_la_requête_à_partir_de_Excel_Files[[#This Row],[42_FN2]]+Tableau_Lancer_la_requête_à_partir_de_Excel_Files[[#This Row],[43_FN2]]+Tableau_Lancer_la_requête_à_partir_de_Excel_Files[[#This Row],[46_FN2]]+Tableau_Lancer_la_requête_à_partir_de_Excel_Files[[#This Row],[48_FN2]]+Tableau_Lancer_la_requête_à_partir_de_Excel_Files[[#This Row],[58_FN2]]+Tableau_Lancer_la_requête_à_partir_de_Excel_Files[[#This Row],[63_FN2]]+Tableau_Lancer_la_requête_à_partir_de_Excel_Files[[#This Row],[69_FN2]]+Tableau_Lancer_la_requête_à_partir_de_Excel_Files[[#This Row],[71_FN2]]+Tableau_Lancer_la_requête_à_partir_de_Excel_Files[[#This Row],[81_FN2]]+Tableau_Lancer_la_requête_à_partir_de_Excel_Files[[#This Row],[82_FN2]]+Tableau_Lancer_la_requête_à_partir_de_Excel_Files[[#This Row],[87_FN2]]+Tableau_Lancer_la_requête_à_partir_de_Excel_Files[[#This Row],[89_FN2]]</f>
        <v>0</v>
      </c>
      <c r="AD57" s="9"/>
      <c r="AE57" s="9"/>
      <c r="AF57" s="9"/>
      <c r="AG57" s="9"/>
      <c r="AH57" s="9"/>
      <c r="AI57" s="9"/>
      <c r="AJ57" s="9"/>
      <c r="AK57" s="9"/>
      <c r="AL57" s="9"/>
      <c r="AM57" s="9"/>
      <c r="AN57" s="9"/>
      <c r="AO57" s="9"/>
      <c r="AP57" s="9"/>
      <c r="AQ57" s="9"/>
      <c r="AR57" s="9"/>
      <c r="AS57" s="9"/>
      <c r="AT57" s="9"/>
      <c r="AU57" s="9"/>
      <c r="AV57" s="9"/>
      <c r="AW57" s="9"/>
      <c r="AX57" s="9"/>
      <c r="AY57" s="9"/>
      <c r="AZ57" s="9">
        <v>0</v>
      </c>
      <c r="BA57" s="9">
        <v>0</v>
      </c>
      <c r="BB57" s="18">
        <v>43101</v>
      </c>
      <c r="BC57" s="18" t="s">
        <v>619</v>
      </c>
      <c r="BD57" s="9"/>
      <c r="BQ57" s="14"/>
      <c r="BR57" s="14"/>
      <c r="BS57" s="14"/>
      <c r="BT57" s="14"/>
      <c r="BU57" s="14"/>
      <c r="BV57" s="14"/>
      <c r="BW57" s="14"/>
      <c r="BX57" s="14"/>
      <c r="BY57" s="14"/>
      <c r="BZ57" s="14"/>
      <c r="CA57" s="14"/>
      <c r="CB57" s="14"/>
      <c r="CC57" s="14"/>
      <c r="CD57" s="14"/>
      <c r="CE57" s="14"/>
      <c r="CF57" s="14"/>
      <c r="CG57" s="14"/>
      <c r="CH57" s="14"/>
      <c r="CI57" s="14"/>
      <c r="CJ57" s="14"/>
      <c r="CK57" s="14"/>
      <c r="CL57" s="14"/>
    </row>
    <row r="58" spans="1:90" ht="30" x14ac:dyDescent="0.25">
      <c r="A58" s="12" t="s">
        <v>5</v>
      </c>
      <c r="B58" s="15" t="s">
        <v>342</v>
      </c>
      <c r="C58" s="15" t="s">
        <v>342</v>
      </c>
      <c r="D58" s="18" t="s">
        <v>284</v>
      </c>
      <c r="E58" s="11" t="s">
        <v>343</v>
      </c>
      <c r="F58" s="11" t="s">
        <v>310</v>
      </c>
      <c r="G58" s="9">
        <v>36463.58</v>
      </c>
      <c r="H58" s="9">
        <v>25524.5</v>
      </c>
      <c r="I58" s="17" t="s">
        <v>210</v>
      </c>
      <c r="J58" s="15"/>
      <c r="K58" s="17" t="s">
        <v>212</v>
      </c>
      <c r="L58" s="15" t="s">
        <v>205</v>
      </c>
      <c r="M58" s="15" t="s">
        <v>206</v>
      </c>
      <c r="N58" s="15"/>
      <c r="O58" s="17">
        <v>42985</v>
      </c>
      <c r="P58" s="9">
        <f>Tableau_Lancer_la_requête_à_partir_de_Excel_Files[[#This Row],[Aide Massif Obtenue]]+Tableau_Lancer_la_requête_à_partir_de_Excel_Files[[#This Row],[Autre Public2]]</f>
        <v>25263</v>
      </c>
      <c r="Q58" s="13">
        <f>(Tableau_Lancer_la_requête_à_partir_de_Excel_Files[[#This Row],[Autre Public2]]+Tableau_Lancer_la_requête_à_partir_de_Excel_Files[[#This Row],[Aide Massif Obtenue]])/Tableau_Lancer_la_requête_à_partir_de_Excel_Files[[#This Row],[Coût total déposé]]</f>
        <v>0.69282829606966734</v>
      </c>
      <c r="R58" s="9">
        <f>Tableau_Lancer_la_requête_à_partir_de_Excel_Files[[#This Row],[Total_Etat_FN2 ]]+Tableau_Lancer_la_requête_à_partir_de_Excel_Files[[#This Row],[Total_Regions_FN2 ]]+Tableau_Lancer_la_requête_à_partir_de_Excel_Files[[#This Row],[Total_Dpts_FN2 ]]+Tableau_Lancer_la_requête_à_partir_de_Excel_Files[[#This Row],[''Prévisionnel FEDER'']]</f>
        <v>25263</v>
      </c>
      <c r="S58" s="21">
        <f>Tableau_Lancer_la_requête_à_partir_de_Excel_Files[[#This Row],[Aide Massif Obtenue]]/Tableau_Lancer_la_requête_à_partir_de_Excel_Files[[#This Row],[Coût total déposé]]</f>
        <v>0.69282829606966734</v>
      </c>
      <c r="T58" s="9">
        <f>Tableau_Lancer_la_requête_à_partir_de_Excel_Files[[#This Row],[Aide Publique Obtenue]]-Tableau_Lancer_la_requête_à_partir_de_Excel_Files[[#This Row],[Aide Publique demandée]]</f>
        <v>-261.5</v>
      </c>
      <c r="U58" s="9">
        <f>Tableau_Lancer_la_requête_à_partir_de_Excel_Files[[#This Row],[FNADT_FN2]]+Tableau_Lancer_la_requête_à_partir_de_Excel_Files[[#This Row],[AgricultureFN2]]</f>
        <v>25263</v>
      </c>
      <c r="V58" s="9">
        <v>25263</v>
      </c>
      <c r="W58" s="9"/>
      <c r="X58" s="9">
        <f>Tableau_Lancer_la_requête_à_partir_de_Excel_Files[[#This Row],[ALPC_FN2]]+Tableau_Lancer_la_requête_à_partir_de_Excel_Files[[#This Row],[AURA_FN2]]+Tableau_Lancer_la_requête_à_partir_de_Excel_Files[[#This Row],[BFC_FN2]]+Tableau_Lancer_la_requête_à_partir_de_Excel_Files[[#This Row],[LRMP_FN2]]</f>
        <v>0</v>
      </c>
      <c r="Y58" s="9"/>
      <c r="Z58" s="9"/>
      <c r="AA58" s="9"/>
      <c r="AB58" s="9"/>
      <c r="AC58" s="9">
        <f>Tableau_Lancer_la_requête_à_partir_de_Excel_Files[[#This Row],[03_FN2]]+Tableau_Lancer_la_requête_à_partir_de_Excel_Files[[#This Row],[07_FN2]]+Tableau_Lancer_la_requête_à_partir_de_Excel_Files[[#This Row],[11_FN2]]+Tableau_Lancer_la_requête_à_partir_de_Excel_Files[[#This Row],[12_FN2]]+Tableau_Lancer_la_requête_à_partir_de_Excel_Files[[#This Row],[15_FN2]]+Tableau_Lancer_la_requête_à_partir_de_Excel_Files[[#This Row],[19_FN2]]+Tableau_Lancer_la_requête_à_partir_de_Excel_Files[[#This Row],[21_FN2]]+Tableau_Lancer_la_requête_à_partir_de_Excel_Files[[#This Row],[23_FN2]]+Tableau_Lancer_la_requête_à_partir_de_Excel_Files[[#This Row],[30_FN2]]+Tableau_Lancer_la_requête_à_partir_de_Excel_Files[[#This Row],[34_FN2]]+Tableau_Lancer_la_requête_à_partir_de_Excel_Files[[#This Row],[42_FN2]]+Tableau_Lancer_la_requête_à_partir_de_Excel_Files[[#This Row],[43_FN2]]+Tableau_Lancer_la_requête_à_partir_de_Excel_Files[[#This Row],[46_FN2]]+Tableau_Lancer_la_requête_à_partir_de_Excel_Files[[#This Row],[48_FN2]]+Tableau_Lancer_la_requête_à_partir_de_Excel_Files[[#This Row],[58_FN2]]+Tableau_Lancer_la_requête_à_partir_de_Excel_Files[[#This Row],[63_FN2]]+Tableau_Lancer_la_requête_à_partir_de_Excel_Files[[#This Row],[69_FN2]]+Tableau_Lancer_la_requête_à_partir_de_Excel_Files[[#This Row],[71_FN2]]+Tableau_Lancer_la_requête_à_partir_de_Excel_Files[[#This Row],[81_FN2]]+Tableau_Lancer_la_requête_à_partir_de_Excel_Files[[#This Row],[82_FN2]]+Tableau_Lancer_la_requête_à_partir_de_Excel_Files[[#This Row],[87_FN2]]+Tableau_Lancer_la_requête_à_partir_de_Excel_Files[[#This Row],[89_FN2]]</f>
        <v>0</v>
      </c>
      <c r="AD58" s="9"/>
      <c r="AE58" s="9"/>
      <c r="AF58" s="9"/>
      <c r="AG58" s="9"/>
      <c r="AH58" s="9"/>
      <c r="AI58" s="9"/>
      <c r="AJ58" s="9"/>
      <c r="AK58" s="9"/>
      <c r="AL58" s="9"/>
      <c r="AM58" s="9"/>
      <c r="AN58" s="9"/>
      <c r="AO58" s="9"/>
      <c r="AP58" s="9"/>
      <c r="AQ58" s="9"/>
      <c r="AR58" s="9"/>
      <c r="AS58" s="9"/>
      <c r="AT58" s="9"/>
      <c r="AU58" s="9"/>
      <c r="AV58" s="9"/>
      <c r="AW58" s="9"/>
      <c r="AX58" s="9"/>
      <c r="AY58" s="9"/>
      <c r="AZ58" s="9">
        <v>0</v>
      </c>
      <c r="BA58" s="9">
        <v>0</v>
      </c>
      <c r="BB58" s="18">
        <v>43101</v>
      </c>
      <c r="BC58" s="18" t="s">
        <v>619</v>
      </c>
      <c r="BD58" s="9"/>
      <c r="BQ58" s="14"/>
      <c r="BR58" s="14"/>
      <c r="BS58" s="14"/>
      <c r="BT58" s="14"/>
      <c r="BU58" s="14"/>
      <c r="BV58" s="14"/>
      <c r="BW58" s="14"/>
      <c r="BX58" s="14"/>
      <c r="BY58" s="14"/>
      <c r="BZ58" s="14"/>
      <c r="CA58" s="14"/>
      <c r="CB58" s="14"/>
      <c r="CC58" s="14"/>
      <c r="CD58" s="14"/>
      <c r="CE58" s="14"/>
      <c r="CF58" s="14"/>
      <c r="CG58" s="14"/>
      <c r="CH58" s="14"/>
      <c r="CI58" s="14"/>
      <c r="CJ58" s="14"/>
      <c r="CK58" s="14"/>
      <c r="CL58" s="14"/>
    </row>
    <row r="59" spans="1:90" ht="30" x14ac:dyDescent="0.25">
      <c r="A59" s="12" t="s">
        <v>5</v>
      </c>
      <c r="B59" s="15" t="s">
        <v>344</v>
      </c>
      <c r="C59" s="15" t="s">
        <v>344</v>
      </c>
      <c r="D59" s="18" t="s">
        <v>284</v>
      </c>
      <c r="E59" s="11" t="s">
        <v>252</v>
      </c>
      <c r="F59" s="11" t="s">
        <v>310</v>
      </c>
      <c r="G59" s="9">
        <v>13293.169999999998</v>
      </c>
      <c r="H59" s="9">
        <v>9305.2199999999993</v>
      </c>
      <c r="I59" s="17" t="s">
        <v>210</v>
      </c>
      <c r="J59" s="15"/>
      <c r="K59" s="17" t="s">
        <v>212</v>
      </c>
      <c r="L59" s="15" t="s">
        <v>205</v>
      </c>
      <c r="M59" s="15" t="s">
        <v>206</v>
      </c>
      <c r="N59" s="15" t="s">
        <v>345</v>
      </c>
      <c r="O59" s="17">
        <v>42985</v>
      </c>
      <c r="P59" s="9">
        <f>Tableau_Lancer_la_requête_à_partir_de_Excel_Files[[#This Row],[Aide Massif Obtenue]]+Tableau_Lancer_la_requête_à_partir_de_Excel_Files[[#This Row],[Autre Public2]]</f>
        <v>9305</v>
      </c>
      <c r="Q59" s="13">
        <f>(Tableau_Lancer_la_requête_à_partir_de_Excel_Files[[#This Row],[Autre Public2]]+Tableau_Lancer_la_requête_à_partir_de_Excel_Files[[#This Row],[Aide Massif Obtenue]])/Tableau_Lancer_la_requête_à_partir_de_Excel_Files[[#This Row],[Coût total déposé]]</f>
        <v>0.69998352537430886</v>
      </c>
      <c r="R59" s="9">
        <f>Tableau_Lancer_la_requête_à_partir_de_Excel_Files[[#This Row],[Total_Etat_FN2 ]]+Tableau_Lancer_la_requête_à_partir_de_Excel_Files[[#This Row],[Total_Regions_FN2 ]]+Tableau_Lancer_la_requête_à_partir_de_Excel_Files[[#This Row],[Total_Dpts_FN2 ]]+Tableau_Lancer_la_requête_à_partir_de_Excel_Files[[#This Row],[''Prévisionnel FEDER'']]</f>
        <v>9305</v>
      </c>
      <c r="S59" s="21">
        <f>Tableau_Lancer_la_requête_à_partir_de_Excel_Files[[#This Row],[Aide Massif Obtenue]]/Tableau_Lancer_la_requête_à_partir_de_Excel_Files[[#This Row],[Coût total déposé]]</f>
        <v>0.69998352537430886</v>
      </c>
      <c r="T59" s="9">
        <f>Tableau_Lancer_la_requête_à_partir_de_Excel_Files[[#This Row],[Aide Publique Obtenue]]-Tableau_Lancer_la_requête_à_partir_de_Excel_Files[[#This Row],[Aide Publique demandée]]</f>
        <v>-0.21999999999934516</v>
      </c>
      <c r="U59" s="9">
        <f>Tableau_Lancer_la_requête_à_partir_de_Excel_Files[[#This Row],[FNADT_FN2]]+Tableau_Lancer_la_requête_à_partir_de_Excel_Files[[#This Row],[AgricultureFN2]]</f>
        <v>9305</v>
      </c>
      <c r="V59" s="9">
        <v>9305</v>
      </c>
      <c r="W59" s="9"/>
      <c r="X59" s="9">
        <f>Tableau_Lancer_la_requête_à_partir_de_Excel_Files[[#This Row],[ALPC_FN2]]+Tableau_Lancer_la_requête_à_partir_de_Excel_Files[[#This Row],[AURA_FN2]]+Tableau_Lancer_la_requête_à_partir_de_Excel_Files[[#This Row],[BFC_FN2]]+Tableau_Lancer_la_requête_à_partir_de_Excel_Files[[#This Row],[LRMP_FN2]]</f>
        <v>0</v>
      </c>
      <c r="Y59" s="9"/>
      <c r="Z59" s="9"/>
      <c r="AA59" s="9"/>
      <c r="AB59" s="9"/>
      <c r="AC59" s="9">
        <f>Tableau_Lancer_la_requête_à_partir_de_Excel_Files[[#This Row],[03_FN2]]+Tableau_Lancer_la_requête_à_partir_de_Excel_Files[[#This Row],[07_FN2]]+Tableau_Lancer_la_requête_à_partir_de_Excel_Files[[#This Row],[11_FN2]]+Tableau_Lancer_la_requête_à_partir_de_Excel_Files[[#This Row],[12_FN2]]+Tableau_Lancer_la_requête_à_partir_de_Excel_Files[[#This Row],[15_FN2]]+Tableau_Lancer_la_requête_à_partir_de_Excel_Files[[#This Row],[19_FN2]]+Tableau_Lancer_la_requête_à_partir_de_Excel_Files[[#This Row],[21_FN2]]+Tableau_Lancer_la_requête_à_partir_de_Excel_Files[[#This Row],[23_FN2]]+Tableau_Lancer_la_requête_à_partir_de_Excel_Files[[#This Row],[30_FN2]]+Tableau_Lancer_la_requête_à_partir_de_Excel_Files[[#This Row],[34_FN2]]+Tableau_Lancer_la_requête_à_partir_de_Excel_Files[[#This Row],[42_FN2]]+Tableau_Lancer_la_requête_à_partir_de_Excel_Files[[#This Row],[43_FN2]]+Tableau_Lancer_la_requête_à_partir_de_Excel_Files[[#This Row],[46_FN2]]+Tableau_Lancer_la_requête_à_partir_de_Excel_Files[[#This Row],[48_FN2]]+Tableau_Lancer_la_requête_à_partir_de_Excel_Files[[#This Row],[58_FN2]]+Tableau_Lancer_la_requête_à_partir_de_Excel_Files[[#This Row],[63_FN2]]+Tableau_Lancer_la_requête_à_partir_de_Excel_Files[[#This Row],[69_FN2]]+Tableau_Lancer_la_requête_à_partir_de_Excel_Files[[#This Row],[71_FN2]]+Tableau_Lancer_la_requête_à_partir_de_Excel_Files[[#This Row],[81_FN2]]+Tableau_Lancer_la_requête_à_partir_de_Excel_Files[[#This Row],[82_FN2]]+Tableau_Lancer_la_requête_à_partir_de_Excel_Files[[#This Row],[87_FN2]]+Tableau_Lancer_la_requête_à_partir_de_Excel_Files[[#This Row],[89_FN2]]</f>
        <v>0</v>
      </c>
      <c r="AD59" s="9"/>
      <c r="AE59" s="9"/>
      <c r="AF59" s="9"/>
      <c r="AG59" s="9"/>
      <c r="AH59" s="9"/>
      <c r="AI59" s="9"/>
      <c r="AJ59" s="9"/>
      <c r="AK59" s="9"/>
      <c r="AL59" s="9"/>
      <c r="AM59" s="9"/>
      <c r="AN59" s="9"/>
      <c r="AO59" s="9"/>
      <c r="AP59" s="9"/>
      <c r="AQ59" s="9"/>
      <c r="AR59" s="9"/>
      <c r="AS59" s="9"/>
      <c r="AT59" s="9"/>
      <c r="AU59" s="9"/>
      <c r="AV59" s="9"/>
      <c r="AW59" s="9"/>
      <c r="AX59" s="9"/>
      <c r="AY59" s="9"/>
      <c r="AZ59" s="9">
        <v>0</v>
      </c>
      <c r="BA59" s="9">
        <v>0</v>
      </c>
      <c r="BB59" s="18">
        <v>43101</v>
      </c>
      <c r="BC59" s="18" t="s">
        <v>619</v>
      </c>
      <c r="BD59" s="9"/>
      <c r="BQ59" s="14"/>
      <c r="BR59" s="14"/>
      <c r="BS59" s="14"/>
      <c r="BT59" s="14"/>
      <c r="BU59" s="14"/>
      <c r="BV59" s="14"/>
      <c r="BW59" s="14"/>
      <c r="BX59" s="14"/>
      <c r="BY59" s="14"/>
      <c r="BZ59" s="14"/>
      <c r="CA59" s="14"/>
      <c r="CB59" s="14"/>
      <c r="CC59" s="14"/>
      <c r="CD59" s="14"/>
      <c r="CE59" s="14"/>
      <c r="CF59" s="14"/>
      <c r="CG59" s="14"/>
      <c r="CH59" s="14"/>
      <c r="CI59" s="14"/>
      <c r="CJ59" s="14"/>
      <c r="CK59" s="14"/>
      <c r="CL59" s="14"/>
    </row>
    <row r="60" spans="1:90" ht="30" x14ac:dyDescent="0.25">
      <c r="A60" s="12" t="s">
        <v>5</v>
      </c>
      <c r="B60" s="15" t="s">
        <v>346</v>
      </c>
      <c r="C60" s="15" t="s">
        <v>346</v>
      </c>
      <c r="D60" s="18" t="s">
        <v>284</v>
      </c>
      <c r="E60" s="11" t="s">
        <v>276</v>
      </c>
      <c r="F60" s="11" t="s">
        <v>310</v>
      </c>
      <c r="G60" s="9">
        <v>11245.23</v>
      </c>
      <c r="H60" s="9">
        <v>7871.66</v>
      </c>
      <c r="I60" s="17" t="s">
        <v>210</v>
      </c>
      <c r="J60" s="15"/>
      <c r="K60" s="17" t="s">
        <v>212</v>
      </c>
      <c r="L60" s="15" t="s">
        <v>205</v>
      </c>
      <c r="M60" s="15" t="s">
        <v>220</v>
      </c>
      <c r="N60" s="15" t="s">
        <v>347</v>
      </c>
      <c r="O60" s="17">
        <v>42985</v>
      </c>
      <c r="P60" s="9">
        <f>Tableau_Lancer_la_requête_à_partir_de_Excel_Files[[#This Row],[Aide Massif Obtenue]]+Tableau_Lancer_la_requête_à_partir_de_Excel_Files[[#This Row],[Autre Public2]]</f>
        <v>6418</v>
      </c>
      <c r="Q60" s="13">
        <f>(Tableau_Lancer_la_requête_à_partir_de_Excel_Files[[#This Row],[Autre Public2]]+Tableau_Lancer_la_requête_à_partir_de_Excel_Files[[#This Row],[Aide Massif Obtenue]])/Tableau_Lancer_la_requête_à_partir_de_Excel_Files[[#This Row],[Coût total déposé]]</f>
        <v>0.57073087878149231</v>
      </c>
      <c r="R60" s="9">
        <f>Tableau_Lancer_la_requête_à_partir_de_Excel_Files[[#This Row],[Total_Etat_FN2 ]]+Tableau_Lancer_la_requête_à_partir_de_Excel_Files[[#This Row],[Total_Regions_FN2 ]]+Tableau_Lancer_la_requête_à_partir_de_Excel_Files[[#This Row],[Total_Dpts_FN2 ]]+Tableau_Lancer_la_requête_à_partir_de_Excel_Files[[#This Row],[''Prévisionnel FEDER'']]</f>
        <v>6418</v>
      </c>
      <c r="S60" s="21">
        <f>Tableau_Lancer_la_requête_à_partir_de_Excel_Files[[#This Row],[Aide Massif Obtenue]]/Tableau_Lancer_la_requête_à_partir_de_Excel_Files[[#This Row],[Coût total déposé]]</f>
        <v>0.57073087878149231</v>
      </c>
      <c r="T60" s="9">
        <f>Tableau_Lancer_la_requête_à_partir_de_Excel_Files[[#This Row],[Aide Publique Obtenue]]-Tableau_Lancer_la_requête_à_partir_de_Excel_Files[[#This Row],[Aide Publique demandée]]</f>
        <v>-1453.6599999999999</v>
      </c>
      <c r="U60" s="9">
        <f>Tableau_Lancer_la_requête_à_partir_de_Excel_Files[[#This Row],[FNADT_FN2]]+Tableau_Lancer_la_requête_à_partir_de_Excel_Files[[#This Row],[AgricultureFN2]]</f>
        <v>2483</v>
      </c>
      <c r="V60" s="9">
        <v>2483</v>
      </c>
      <c r="W60" s="9"/>
      <c r="X60" s="9">
        <f>Tableau_Lancer_la_requête_à_partir_de_Excel_Files[[#This Row],[ALPC_FN2]]+Tableau_Lancer_la_requête_à_partir_de_Excel_Files[[#This Row],[AURA_FN2]]+Tableau_Lancer_la_requête_à_partir_de_Excel_Files[[#This Row],[BFC_FN2]]+Tableau_Lancer_la_requête_à_partir_de_Excel_Files[[#This Row],[LRMP_FN2]]</f>
        <v>3935</v>
      </c>
      <c r="Y60" s="9"/>
      <c r="Z60" s="9"/>
      <c r="AA60" s="9"/>
      <c r="AB60" s="9">
        <v>3935</v>
      </c>
      <c r="AC60" s="9">
        <f>Tableau_Lancer_la_requête_à_partir_de_Excel_Files[[#This Row],[03_FN2]]+Tableau_Lancer_la_requête_à_partir_de_Excel_Files[[#This Row],[07_FN2]]+Tableau_Lancer_la_requête_à_partir_de_Excel_Files[[#This Row],[11_FN2]]+Tableau_Lancer_la_requête_à_partir_de_Excel_Files[[#This Row],[12_FN2]]+Tableau_Lancer_la_requête_à_partir_de_Excel_Files[[#This Row],[15_FN2]]+Tableau_Lancer_la_requête_à_partir_de_Excel_Files[[#This Row],[19_FN2]]+Tableau_Lancer_la_requête_à_partir_de_Excel_Files[[#This Row],[21_FN2]]+Tableau_Lancer_la_requête_à_partir_de_Excel_Files[[#This Row],[23_FN2]]+Tableau_Lancer_la_requête_à_partir_de_Excel_Files[[#This Row],[30_FN2]]+Tableau_Lancer_la_requête_à_partir_de_Excel_Files[[#This Row],[34_FN2]]+Tableau_Lancer_la_requête_à_partir_de_Excel_Files[[#This Row],[42_FN2]]+Tableau_Lancer_la_requête_à_partir_de_Excel_Files[[#This Row],[43_FN2]]+Tableau_Lancer_la_requête_à_partir_de_Excel_Files[[#This Row],[46_FN2]]+Tableau_Lancer_la_requête_à_partir_de_Excel_Files[[#This Row],[48_FN2]]+Tableau_Lancer_la_requête_à_partir_de_Excel_Files[[#This Row],[58_FN2]]+Tableau_Lancer_la_requête_à_partir_de_Excel_Files[[#This Row],[63_FN2]]+Tableau_Lancer_la_requête_à_partir_de_Excel_Files[[#This Row],[69_FN2]]+Tableau_Lancer_la_requête_à_partir_de_Excel_Files[[#This Row],[71_FN2]]+Tableau_Lancer_la_requête_à_partir_de_Excel_Files[[#This Row],[81_FN2]]+Tableau_Lancer_la_requête_à_partir_de_Excel_Files[[#This Row],[82_FN2]]+Tableau_Lancer_la_requête_à_partir_de_Excel_Files[[#This Row],[87_FN2]]+Tableau_Lancer_la_requête_à_partir_de_Excel_Files[[#This Row],[89_FN2]]</f>
        <v>0</v>
      </c>
      <c r="AD60" s="9"/>
      <c r="AE60" s="9"/>
      <c r="AF60" s="9"/>
      <c r="AG60" s="9"/>
      <c r="AH60" s="9"/>
      <c r="AI60" s="9"/>
      <c r="AJ60" s="9"/>
      <c r="AK60" s="9"/>
      <c r="AL60" s="9"/>
      <c r="AM60" s="9"/>
      <c r="AN60" s="9"/>
      <c r="AO60" s="9"/>
      <c r="AP60" s="9"/>
      <c r="AQ60" s="9"/>
      <c r="AR60" s="9"/>
      <c r="AS60" s="9"/>
      <c r="AT60" s="9"/>
      <c r="AU60" s="9"/>
      <c r="AV60" s="9"/>
      <c r="AW60" s="9"/>
      <c r="AX60" s="9"/>
      <c r="AY60" s="9"/>
      <c r="AZ60" s="9">
        <v>0</v>
      </c>
      <c r="BA60" s="9">
        <v>0</v>
      </c>
      <c r="BB60" s="18">
        <v>43101</v>
      </c>
      <c r="BC60" s="18" t="s">
        <v>619</v>
      </c>
      <c r="BD60" s="9"/>
      <c r="BQ60" s="14"/>
      <c r="BR60" s="14"/>
      <c r="BS60" s="14"/>
      <c r="BT60" s="14"/>
      <c r="BU60" s="14"/>
      <c r="BV60" s="14"/>
      <c r="BW60" s="14"/>
      <c r="BX60" s="14"/>
      <c r="BY60" s="14"/>
      <c r="BZ60" s="14"/>
      <c r="CA60" s="14"/>
      <c r="CB60" s="14"/>
      <c r="CC60" s="14"/>
      <c r="CD60" s="14"/>
      <c r="CE60" s="14"/>
      <c r="CF60" s="14"/>
      <c r="CG60" s="14"/>
      <c r="CH60" s="14"/>
      <c r="CI60" s="14"/>
      <c r="CJ60" s="14"/>
      <c r="CK60" s="14"/>
      <c r="CL60" s="14"/>
    </row>
    <row r="61" spans="1:90" ht="30" x14ac:dyDescent="0.25">
      <c r="A61" s="12" t="s">
        <v>5</v>
      </c>
      <c r="B61" s="15" t="s">
        <v>348</v>
      </c>
      <c r="C61" s="15" t="s">
        <v>348</v>
      </c>
      <c r="D61" s="18" t="s">
        <v>284</v>
      </c>
      <c r="E61" s="11" t="s">
        <v>349</v>
      </c>
      <c r="F61" s="11" t="s">
        <v>310</v>
      </c>
      <c r="G61" s="9">
        <v>23844.98</v>
      </c>
      <c r="H61" s="9">
        <v>16691.48</v>
      </c>
      <c r="I61" s="17" t="s">
        <v>210</v>
      </c>
      <c r="J61" s="15"/>
      <c r="K61" s="17" t="s">
        <v>212</v>
      </c>
      <c r="L61" s="15" t="s">
        <v>205</v>
      </c>
      <c r="M61" s="15" t="s">
        <v>221</v>
      </c>
      <c r="N61" s="15" t="s">
        <v>350</v>
      </c>
      <c r="O61" s="17">
        <v>42985</v>
      </c>
      <c r="P61" s="9">
        <f>Tableau_Lancer_la_requête_à_partir_de_Excel_Files[[#This Row],[Aide Massif Obtenue]]+Tableau_Lancer_la_requête_à_partir_de_Excel_Files[[#This Row],[Autre Public2]]</f>
        <v>16691.5</v>
      </c>
      <c r="Q61" s="13">
        <f>(Tableau_Lancer_la_requête_à_partir_de_Excel_Files[[#This Row],[Autre Public2]]+Tableau_Lancer_la_requête_à_partir_de_Excel_Files[[#This Row],[Aide Massif Obtenue]])/Tableau_Lancer_la_requête_à_partir_de_Excel_Files[[#This Row],[Coût total déposé]]</f>
        <v>0.70000058712567592</v>
      </c>
      <c r="R61" s="9">
        <f>Tableau_Lancer_la_requête_à_partir_de_Excel_Files[[#This Row],[Total_Etat_FN2 ]]+Tableau_Lancer_la_requête_à_partir_de_Excel_Files[[#This Row],[Total_Regions_FN2 ]]+Tableau_Lancer_la_requête_à_partir_de_Excel_Files[[#This Row],[Total_Dpts_FN2 ]]+Tableau_Lancer_la_requête_à_partir_de_Excel_Files[[#This Row],[''Prévisionnel FEDER'']]</f>
        <v>16691.5</v>
      </c>
      <c r="S61" s="21">
        <f>Tableau_Lancer_la_requête_à_partir_de_Excel_Files[[#This Row],[Aide Massif Obtenue]]/Tableau_Lancer_la_requête_à_partir_de_Excel_Files[[#This Row],[Coût total déposé]]</f>
        <v>0.70000058712567592</v>
      </c>
      <c r="T61" s="9">
        <f>Tableau_Lancer_la_requête_à_partir_de_Excel_Files[[#This Row],[Aide Publique Obtenue]]-Tableau_Lancer_la_requête_à_partir_de_Excel_Files[[#This Row],[Aide Publique demandée]]</f>
        <v>2.0000000000436557E-2</v>
      </c>
      <c r="U61" s="9">
        <f>Tableau_Lancer_la_requête_à_partir_de_Excel_Files[[#This Row],[FNADT_FN2]]+Tableau_Lancer_la_requête_à_partir_de_Excel_Files[[#This Row],[AgricultureFN2]]</f>
        <v>14307</v>
      </c>
      <c r="V61" s="9">
        <v>14307</v>
      </c>
      <c r="W61" s="9"/>
      <c r="X61" s="9">
        <f>Tableau_Lancer_la_requête_à_partir_de_Excel_Files[[#This Row],[ALPC_FN2]]+Tableau_Lancer_la_requête_à_partir_de_Excel_Files[[#This Row],[AURA_FN2]]+Tableau_Lancer_la_requête_à_partir_de_Excel_Files[[#This Row],[BFC_FN2]]+Tableau_Lancer_la_requête_à_partir_de_Excel_Files[[#This Row],[LRMP_FN2]]</f>
        <v>0</v>
      </c>
      <c r="Y61" s="9"/>
      <c r="Z61" s="9"/>
      <c r="AA61" s="9"/>
      <c r="AB61" s="9"/>
      <c r="AC61" s="9">
        <f>Tableau_Lancer_la_requête_à_partir_de_Excel_Files[[#This Row],[03_FN2]]+Tableau_Lancer_la_requête_à_partir_de_Excel_Files[[#This Row],[07_FN2]]+Tableau_Lancer_la_requête_à_partir_de_Excel_Files[[#This Row],[11_FN2]]+Tableau_Lancer_la_requête_à_partir_de_Excel_Files[[#This Row],[12_FN2]]+Tableau_Lancer_la_requête_à_partir_de_Excel_Files[[#This Row],[15_FN2]]+Tableau_Lancer_la_requête_à_partir_de_Excel_Files[[#This Row],[19_FN2]]+Tableau_Lancer_la_requête_à_partir_de_Excel_Files[[#This Row],[21_FN2]]+Tableau_Lancer_la_requête_à_partir_de_Excel_Files[[#This Row],[23_FN2]]+Tableau_Lancer_la_requête_à_partir_de_Excel_Files[[#This Row],[30_FN2]]+Tableau_Lancer_la_requête_à_partir_de_Excel_Files[[#This Row],[34_FN2]]+Tableau_Lancer_la_requête_à_partir_de_Excel_Files[[#This Row],[42_FN2]]+Tableau_Lancer_la_requête_à_partir_de_Excel_Files[[#This Row],[43_FN2]]+Tableau_Lancer_la_requête_à_partir_de_Excel_Files[[#This Row],[46_FN2]]+Tableau_Lancer_la_requête_à_partir_de_Excel_Files[[#This Row],[48_FN2]]+Tableau_Lancer_la_requête_à_partir_de_Excel_Files[[#This Row],[58_FN2]]+Tableau_Lancer_la_requête_à_partir_de_Excel_Files[[#This Row],[63_FN2]]+Tableau_Lancer_la_requête_à_partir_de_Excel_Files[[#This Row],[69_FN2]]+Tableau_Lancer_la_requête_à_partir_de_Excel_Files[[#This Row],[71_FN2]]+Tableau_Lancer_la_requête_à_partir_de_Excel_Files[[#This Row],[81_FN2]]+Tableau_Lancer_la_requête_à_partir_de_Excel_Files[[#This Row],[82_FN2]]+Tableau_Lancer_la_requête_à_partir_de_Excel_Files[[#This Row],[87_FN2]]+Tableau_Lancer_la_requête_à_partir_de_Excel_Files[[#This Row],[89_FN2]]</f>
        <v>2384.5</v>
      </c>
      <c r="AD61" s="9"/>
      <c r="AE61" s="9"/>
      <c r="AF61" s="9"/>
      <c r="AG61" s="9"/>
      <c r="AH61" s="9"/>
      <c r="AI61" s="9">
        <v>2384.5</v>
      </c>
      <c r="AJ61" s="9"/>
      <c r="AK61" s="9"/>
      <c r="AL61" s="9"/>
      <c r="AM61" s="9"/>
      <c r="AN61" s="9"/>
      <c r="AO61" s="9"/>
      <c r="AP61" s="9"/>
      <c r="AQ61" s="9"/>
      <c r="AR61" s="9"/>
      <c r="AS61" s="9"/>
      <c r="AT61" s="9"/>
      <c r="AU61" s="9"/>
      <c r="AV61" s="9"/>
      <c r="AW61" s="9"/>
      <c r="AX61" s="9"/>
      <c r="AY61" s="9"/>
      <c r="AZ61" s="9">
        <v>0</v>
      </c>
      <c r="BA61" s="9">
        <v>0</v>
      </c>
      <c r="BB61" s="18">
        <v>43101</v>
      </c>
      <c r="BC61" s="18" t="s">
        <v>619</v>
      </c>
      <c r="BD61" s="9"/>
      <c r="BQ61" s="14"/>
      <c r="BR61" s="14"/>
      <c r="BS61" s="14"/>
      <c r="BT61" s="14"/>
      <c r="BU61" s="14"/>
      <c r="BV61" s="14"/>
      <c r="BW61" s="14"/>
      <c r="BX61" s="14"/>
      <c r="BY61" s="14"/>
      <c r="BZ61" s="14"/>
      <c r="CA61" s="14"/>
      <c r="CB61" s="14"/>
      <c r="CC61" s="14"/>
      <c r="CD61" s="14"/>
      <c r="CE61" s="14"/>
      <c r="CF61" s="14"/>
      <c r="CG61" s="14"/>
      <c r="CH61" s="14"/>
      <c r="CI61" s="14"/>
      <c r="CJ61" s="14"/>
      <c r="CK61" s="14"/>
      <c r="CL61" s="14"/>
    </row>
    <row r="62" spans="1:90" ht="30" x14ac:dyDescent="0.25">
      <c r="A62" s="12" t="s">
        <v>6</v>
      </c>
      <c r="B62" s="15" t="s">
        <v>351</v>
      </c>
      <c r="C62" s="15" t="s">
        <v>393</v>
      </c>
      <c r="D62" s="18" t="s">
        <v>280</v>
      </c>
      <c r="E62" s="11" t="s">
        <v>352</v>
      </c>
      <c r="F62" s="11" t="s">
        <v>353</v>
      </c>
      <c r="G62" s="9">
        <v>61000</v>
      </c>
      <c r="H62" s="9">
        <v>42700</v>
      </c>
      <c r="I62" s="17" t="s">
        <v>210</v>
      </c>
      <c r="J62" s="15">
        <v>24400</v>
      </c>
      <c r="K62" s="17" t="s">
        <v>211</v>
      </c>
      <c r="L62" s="15"/>
      <c r="M62" s="15"/>
      <c r="N62" s="15"/>
      <c r="O62" s="17">
        <v>42872</v>
      </c>
      <c r="P62" s="9">
        <f>Tableau_Lancer_la_requête_à_partir_de_Excel_Files[[#This Row],[Aide Massif Obtenue]]+Tableau_Lancer_la_requête_à_partir_de_Excel_Files[[#This Row],[Autre Public2]]</f>
        <v>38254</v>
      </c>
      <c r="Q62" s="13">
        <f>(Tableau_Lancer_la_requête_à_partir_de_Excel_Files[[#This Row],[Autre Public2]]+Tableau_Lancer_la_requête_à_partir_de_Excel_Files[[#This Row],[Aide Massif Obtenue]])/Tableau_Lancer_la_requête_à_partir_de_Excel_Files[[#This Row],[Coût total déposé]]</f>
        <v>0.6271147540983607</v>
      </c>
      <c r="R62" s="9">
        <f>Tableau_Lancer_la_requête_à_partir_de_Excel_Files[[#This Row],[Total_Etat_FN2 ]]+Tableau_Lancer_la_requête_à_partir_de_Excel_Files[[#This Row],[Total_Regions_FN2 ]]+Tableau_Lancer_la_requête_à_partir_de_Excel_Files[[#This Row],[Total_Dpts_FN2 ]]+Tableau_Lancer_la_requête_à_partir_de_Excel_Files[[#This Row],[''Prévisionnel FEDER'']]</f>
        <v>38254</v>
      </c>
      <c r="S62" s="21">
        <f>Tableau_Lancer_la_requête_à_partir_de_Excel_Files[[#This Row],[Aide Massif Obtenue]]/Tableau_Lancer_la_requête_à_partir_de_Excel_Files[[#This Row],[Coût total déposé]]</f>
        <v>0.6271147540983607</v>
      </c>
      <c r="T62" s="9">
        <f>Tableau_Lancer_la_requête_à_partir_de_Excel_Files[[#This Row],[Aide Publique Obtenue]]-Tableau_Lancer_la_requête_à_partir_de_Excel_Files[[#This Row],[Aide Publique demandée]]</f>
        <v>-4446</v>
      </c>
      <c r="U62" s="9">
        <f>Tableau_Lancer_la_requête_à_partir_de_Excel_Files[[#This Row],[FNADT_FN2]]+Tableau_Lancer_la_requête_à_partir_de_Excel_Files[[#This Row],[AgricultureFN2]]</f>
        <v>0</v>
      </c>
      <c r="V62" s="9"/>
      <c r="W62" s="9"/>
      <c r="X62" s="9">
        <f>Tableau_Lancer_la_requête_à_partir_de_Excel_Files[[#This Row],[ALPC_FN2]]+Tableau_Lancer_la_requête_à_partir_de_Excel_Files[[#This Row],[AURA_FN2]]+Tableau_Lancer_la_requête_à_partir_de_Excel_Files[[#This Row],[BFC_FN2]]+Tableau_Lancer_la_requête_à_partir_de_Excel_Files[[#This Row],[LRMP_FN2]]</f>
        <v>13854</v>
      </c>
      <c r="Y62" s="9"/>
      <c r="Z62" s="9"/>
      <c r="AA62" s="9"/>
      <c r="AB62" s="9">
        <v>13854</v>
      </c>
      <c r="AC62" s="9">
        <f>Tableau_Lancer_la_requête_à_partir_de_Excel_Files[[#This Row],[03_FN2]]+Tableau_Lancer_la_requête_à_partir_de_Excel_Files[[#This Row],[07_FN2]]+Tableau_Lancer_la_requête_à_partir_de_Excel_Files[[#This Row],[11_FN2]]+Tableau_Lancer_la_requête_à_partir_de_Excel_Files[[#This Row],[12_FN2]]+Tableau_Lancer_la_requête_à_partir_de_Excel_Files[[#This Row],[15_FN2]]+Tableau_Lancer_la_requête_à_partir_de_Excel_Files[[#This Row],[19_FN2]]+Tableau_Lancer_la_requête_à_partir_de_Excel_Files[[#This Row],[21_FN2]]+Tableau_Lancer_la_requête_à_partir_de_Excel_Files[[#This Row],[23_FN2]]+Tableau_Lancer_la_requête_à_partir_de_Excel_Files[[#This Row],[30_FN2]]+Tableau_Lancer_la_requête_à_partir_de_Excel_Files[[#This Row],[34_FN2]]+Tableau_Lancer_la_requête_à_partir_de_Excel_Files[[#This Row],[42_FN2]]+Tableau_Lancer_la_requête_à_partir_de_Excel_Files[[#This Row],[43_FN2]]+Tableau_Lancer_la_requête_à_partir_de_Excel_Files[[#This Row],[46_FN2]]+Tableau_Lancer_la_requête_à_partir_de_Excel_Files[[#This Row],[48_FN2]]+Tableau_Lancer_la_requête_à_partir_de_Excel_Files[[#This Row],[58_FN2]]+Tableau_Lancer_la_requête_à_partir_de_Excel_Files[[#This Row],[63_FN2]]+Tableau_Lancer_la_requête_à_partir_de_Excel_Files[[#This Row],[69_FN2]]+Tableau_Lancer_la_requête_à_partir_de_Excel_Files[[#This Row],[71_FN2]]+Tableau_Lancer_la_requête_à_partir_de_Excel_Files[[#This Row],[81_FN2]]+Tableau_Lancer_la_requête_à_partir_de_Excel_Files[[#This Row],[82_FN2]]+Tableau_Lancer_la_requête_à_partir_de_Excel_Files[[#This Row],[87_FN2]]+Tableau_Lancer_la_requête_à_partir_de_Excel_Files[[#This Row],[89_FN2]]</f>
        <v>0</v>
      </c>
      <c r="AD62" s="9"/>
      <c r="AE62" s="9"/>
      <c r="AF62" s="9"/>
      <c r="AG62" s="9"/>
      <c r="AH62" s="9"/>
      <c r="AI62" s="9"/>
      <c r="AJ62" s="9"/>
      <c r="AK62" s="9"/>
      <c r="AL62" s="9"/>
      <c r="AM62" s="9"/>
      <c r="AN62" s="9"/>
      <c r="AO62" s="9"/>
      <c r="AP62" s="9"/>
      <c r="AQ62" s="9"/>
      <c r="AR62" s="9"/>
      <c r="AS62" s="9"/>
      <c r="AT62" s="9"/>
      <c r="AU62" s="9"/>
      <c r="AV62" s="9"/>
      <c r="AW62" s="9"/>
      <c r="AX62" s="9"/>
      <c r="AY62" s="9"/>
      <c r="AZ62" s="9">
        <v>0</v>
      </c>
      <c r="BA62" s="9">
        <v>24400</v>
      </c>
      <c r="BB62" s="18">
        <v>42856</v>
      </c>
      <c r="BC62" s="18" t="s">
        <v>619</v>
      </c>
      <c r="BD62" s="9"/>
      <c r="BQ62" s="14"/>
      <c r="BR62" s="14"/>
      <c r="BS62" s="14"/>
      <c r="BT62" s="14"/>
      <c r="BU62" s="14"/>
      <c r="BV62" s="14"/>
      <c r="BW62" s="14"/>
      <c r="BX62" s="14"/>
      <c r="BY62" s="14"/>
      <c r="BZ62" s="14"/>
      <c r="CA62" s="14"/>
      <c r="CB62" s="14"/>
      <c r="CC62" s="14"/>
      <c r="CD62" s="14"/>
      <c r="CE62" s="14"/>
      <c r="CF62" s="14"/>
      <c r="CG62" s="14"/>
      <c r="CH62" s="14"/>
      <c r="CI62" s="14"/>
      <c r="CJ62" s="14"/>
      <c r="CK62" s="14"/>
      <c r="CL62" s="14"/>
    </row>
    <row r="63" spans="1:90" x14ac:dyDescent="0.25">
      <c r="A63" s="12" t="s">
        <v>5</v>
      </c>
      <c r="B63" s="15" t="s">
        <v>394</v>
      </c>
      <c r="C63" s="15" t="s">
        <v>394</v>
      </c>
      <c r="D63" s="18" t="s">
        <v>284</v>
      </c>
      <c r="E63" s="11" t="s">
        <v>354</v>
      </c>
      <c r="F63" s="11" t="s">
        <v>355</v>
      </c>
      <c r="G63" s="9">
        <v>74061</v>
      </c>
      <c r="H63" s="9">
        <v>51842.27</v>
      </c>
      <c r="I63" s="24">
        <v>0.7</v>
      </c>
      <c r="J63" s="15">
        <v>51842.7</v>
      </c>
      <c r="K63" s="17" t="s">
        <v>210</v>
      </c>
      <c r="L63" s="15" t="s">
        <v>395</v>
      </c>
      <c r="M63" s="15" t="s">
        <v>221</v>
      </c>
      <c r="N63" s="15" t="s">
        <v>396</v>
      </c>
      <c r="O63" s="17">
        <v>42954</v>
      </c>
      <c r="P63" s="9">
        <f>Tableau_Lancer_la_requête_à_partir_de_Excel_Files[[#This Row],[Aide Massif Obtenue]]+Tableau_Lancer_la_requête_à_partir_de_Excel_Files[[#This Row],[Autre Public2]]</f>
        <v>45841.93</v>
      </c>
      <c r="Q63" s="13">
        <f>(Tableau_Lancer_la_requête_à_partir_de_Excel_Files[[#This Row],[Autre Public2]]+Tableau_Lancer_la_requête_à_partir_de_Excel_Files[[#This Row],[Aide Massif Obtenue]])/Tableau_Lancer_la_requête_à_partir_de_Excel_Files[[#This Row],[Coût total déposé]]</f>
        <v>0.61897530414118096</v>
      </c>
      <c r="R63" s="9">
        <f>Tableau_Lancer_la_requête_à_partir_de_Excel_Files[[#This Row],[Total_Etat_FN2 ]]+Tableau_Lancer_la_requête_à_partir_de_Excel_Files[[#This Row],[Total_Regions_FN2 ]]+Tableau_Lancer_la_requête_à_partir_de_Excel_Files[[#This Row],[Total_Dpts_FN2 ]]+Tableau_Lancer_la_requête_à_partir_de_Excel_Files[[#This Row],[''Prévisionnel FEDER'']]</f>
        <v>45841.93</v>
      </c>
      <c r="S63" s="21">
        <f>Tableau_Lancer_la_requête_à_partir_de_Excel_Files[[#This Row],[Aide Massif Obtenue]]/Tableau_Lancer_la_requête_à_partir_de_Excel_Files[[#This Row],[Coût total déposé]]</f>
        <v>0.61897530414118096</v>
      </c>
      <c r="T63" s="9">
        <f>Tableau_Lancer_la_requête_à_partir_de_Excel_Files[[#This Row],[Aide Publique Obtenue]]-Tableau_Lancer_la_requête_à_partir_de_Excel_Files[[#This Row],[Aide Publique demandée]]</f>
        <v>-6000.3399999999965</v>
      </c>
      <c r="U63" s="9">
        <f>Tableau_Lancer_la_requête_à_partir_de_Excel_Files[[#This Row],[FNADT_FN2]]+Tableau_Lancer_la_requête_à_partir_de_Excel_Files[[#This Row],[AgricultureFN2]]</f>
        <v>30089.93</v>
      </c>
      <c r="V63" s="9">
        <v>30089.93</v>
      </c>
      <c r="W63" s="9"/>
      <c r="X63" s="9">
        <f>Tableau_Lancer_la_requête_à_partir_de_Excel_Files[[#This Row],[ALPC_FN2]]+Tableau_Lancer_la_requête_à_partir_de_Excel_Files[[#This Row],[AURA_FN2]]+Tableau_Lancer_la_requête_à_partir_de_Excel_Files[[#This Row],[BFC_FN2]]+Tableau_Lancer_la_requête_à_partir_de_Excel_Files[[#This Row],[LRMP_FN2]]</f>
        <v>15752</v>
      </c>
      <c r="Y63" s="9">
        <v>15752</v>
      </c>
      <c r="Z63" s="9"/>
      <c r="AA63" s="9"/>
      <c r="AB63" s="9"/>
      <c r="AC63" s="9">
        <f>Tableau_Lancer_la_requête_à_partir_de_Excel_Files[[#This Row],[03_FN2]]+Tableau_Lancer_la_requête_à_partir_de_Excel_Files[[#This Row],[07_FN2]]+Tableau_Lancer_la_requête_à_partir_de_Excel_Files[[#This Row],[11_FN2]]+Tableau_Lancer_la_requête_à_partir_de_Excel_Files[[#This Row],[12_FN2]]+Tableau_Lancer_la_requête_à_partir_de_Excel_Files[[#This Row],[15_FN2]]+Tableau_Lancer_la_requête_à_partir_de_Excel_Files[[#This Row],[19_FN2]]+Tableau_Lancer_la_requête_à_partir_de_Excel_Files[[#This Row],[21_FN2]]+Tableau_Lancer_la_requête_à_partir_de_Excel_Files[[#This Row],[23_FN2]]+Tableau_Lancer_la_requête_à_partir_de_Excel_Files[[#This Row],[30_FN2]]+Tableau_Lancer_la_requête_à_partir_de_Excel_Files[[#This Row],[34_FN2]]+Tableau_Lancer_la_requête_à_partir_de_Excel_Files[[#This Row],[42_FN2]]+Tableau_Lancer_la_requête_à_partir_de_Excel_Files[[#This Row],[43_FN2]]+Tableau_Lancer_la_requête_à_partir_de_Excel_Files[[#This Row],[46_FN2]]+Tableau_Lancer_la_requête_à_partir_de_Excel_Files[[#This Row],[48_FN2]]+Tableau_Lancer_la_requête_à_partir_de_Excel_Files[[#This Row],[58_FN2]]+Tableau_Lancer_la_requête_à_partir_de_Excel_Files[[#This Row],[63_FN2]]+Tableau_Lancer_la_requête_à_partir_de_Excel_Files[[#This Row],[69_FN2]]+Tableau_Lancer_la_requête_à_partir_de_Excel_Files[[#This Row],[71_FN2]]+Tableau_Lancer_la_requête_à_partir_de_Excel_Files[[#This Row],[81_FN2]]+Tableau_Lancer_la_requête_à_partir_de_Excel_Files[[#This Row],[82_FN2]]+Tableau_Lancer_la_requête_à_partir_de_Excel_Files[[#This Row],[87_FN2]]+Tableau_Lancer_la_requête_à_partir_de_Excel_Files[[#This Row],[89_FN2]]</f>
        <v>0</v>
      </c>
      <c r="AD63" s="9"/>
      <c r="AE63" s="9"/>
      <c r="AF63" s="9"/>
      <c r="AG63" s="9"/>
      <c r="AH63" s="9"/>
      <c r="AI63" s="9"/>
      <c r="AJ63" s="9"/>
      <c r="AK63" s="9"/>
      <c r="AL63" s="9"/>
      <c r="AM63" s="9"/>
      <c r="AN63" s="9"/>
      <c r="AO63" s="9"/>
      <c r="AP63" s="9"/>
      <c r="AQ63" s="9"/>
      <c r="AR63" s="9"/>
      <c r="AS63" s="9"/>
      <c r="AT63" s="9"/>
      <c r="AU63" s="9"/>
      <c r="AV63" s="9"/>
      <c r="AW63" s="9"/>
      <c r="AX63" s="9"/>
      <c r="AY63" s="9"/>
      <c r="AZ63" s="9">
        <v>0</v>
      </c>
      <c r="BA63" s="9">
        <v>0</v>
      </c>
      <c r="BB63" s="18"/>
      <c r="BC63" s="18" t="s">
        <v>619</v>
      </c>
      <c r="BD63" s="9"/>
      <c r="BQ63" s="14"/>
      <c r="BR63" s="14"/>
      <c r="BS63" s="14"/>
      <c r="BT63" s="14"/>
      <c r="BU63" s="14"/>
      <c r="BV63" s="14"/>
      <c r="BW63" s="14"/>
      <c r="BX63" s="14"/>
      <c r="BY63" s="14"/>
      <c r="BZ63" s="14"/>
      <c r="CA63" s="14"/>
      <c r="CB63" s="14"/>
      <c r="CC63" s="14"/>
      <c r="CD63" s="14"/>
      <c r="CE63" s="14"/>
      <c r="CF63" s="14"/>
      <c r="CG63" s="14"/>
      <c r="CH63" s="14"/>
      <c r="CI63" s="14"/>
      <c r="CJ63" s="14"/>
      <c r="CK63" s="14"/>
      <c r="CL63" s="14"/>
    </row>
    <row r="64" spans="1:90" ht="30" x14ac:dyDescent="0.25">
      <c r="A64" s="12" t="s">
        <v>6</v>
      </c>
      <c r="B64" s="15" t="s">
        <v>451</v>
      </c>
      <c r="C64" s="15" t="s">
        <v>554</v>
      </c>
      <c r="D64" s="18" t="s">
        <v>280</v>
      </c>
      <c r="E64" s="11" t="s">
        <v>452</v>
      </c>
      <c r="F64" s="11" t="s">
        <v>453</v>
      </c>
      <c r="G64" s="9">
        <v>234230</v>
      </c>
      <c r="H64" s="9">
        <v>163961</v>
      </c>
      <c r="I64" s="17" t="s">
        <v>210</v>
      </c>
      <c r="J64" s="15">
        <v>93692</v>
      </c>
      <c r="K64" s="17" t="s">
        <v>211</v>
      </c>
      <c r="L64" s="15" t="s">
        <v>205</v>
      </c>
      <c r="M64" s="15" t="s">
        <v>221</v>
      </c>
      <c r="N64" s="15"/>
      <c r="O64" s="17">
        <v>42929</v>
      </c>
      <c r="P64" s="9">
        <f>Tableau_Lancer_la_requête_à_partir_de_Excel_Files[[#This Row],[Aide Massif Obtenue]]+Tableau_Lancer_la_requête_à_partir_de_Excel_Files[[#This Row],[Autre Public2]]</f>
        <v>126730</v>
      </c>
      <c r="Q64" s="13">
        <f>(Tableau_Lancer_la_requête_à_partir_de_Excel_Files[[#This Row],[Autre Public2]]+Tableau_Lancer_la_requête_à_partir_de_Excel_Files[[#This Row],[Aide Massif Obtenue]])/Tableau_Lancer_la_requête_à_partir_de_Excel_Files[[#This Row],[Coût total déposé]]</f>
        <v>0.54104939589292578</v>
      </c>
      <c r="R64" s="9">
        <f>Tableau_Lancer_la_requête_à_partir_de_Excel_Files[[#This Row],[Total_Etat_FN2 ]]+Tableau_Lancer_la_requête_à_partir_de_Excel_Files[[#This Row],[Total_Regions_FN2 ]]+Tableau_Lancer_la_requête_à_partir_de_Excel_Files[[#This Row],[Total_Dpts_FN2 ]]+Tableau_Lancer_la_requête_à_partir_de_Excel_Files[[#This Row],[''Prévisionnel FEDER'']]</f>
        <v>126730</v>
      </c>
      <c r="S64" s="21">
        <f>Tableau_Lancer_la_requête_à_partir_de_Excel_Files[[#This Row],[Aide Massif Obtenue]]/Tableau_Lancer_la_requête_à_partir_de_Excel_Files[[#This Row],[Coût total déposé]]</f>
        <v>0.54104939589292578</v>
      </c>
      <c r="T64" s="9">
        <f>Tableau_Lancer_la_requête_à_partir_de_Excel_Files[[#This Row],[Aide Publique Obtenue]]-Tableau_Lancer_la_requête_à_partir_de_Excel_Files[[#This Row],[Aide Publique demandée]]</f>
        <v>-37231</v>
      </c>
      <c r="U64" s="9">
        <f>Tableau_Lancer_la_requête_à_partir_de_Excel_Files[[#This Row],[FNADT_FN2]]+Tableau_Lancer_la_requête_à_partir_de_Excel_Files[[#This Row],[AgricultureFN2]]</f>
        <v>32250</v>
      </c>
      <c r="V64" s="9">
        <v>32250</v>
      </c>
      <c r="W64" s="9"/>
      <c r="X64" s="9">
        <f>Tableau_Lancer_la_requête_à_partir_de_Excel_Files[[#This Row],[ALPC_FN2]]+Tableau_Lancer_la_requête_à_partir_de_Excel_Files[[#This Row],[AURA_FN2]]+Tableau_Lancer_la_requête_à_partir_de_Excel_Files[[#This Row],[BFC_FN2]]+Tableau_Lancer_la_requête_à_partir_de_Excel_Files[[#This Row],[LRMP_FN2]]</f>
        <v>22606</v>
      </c>
      <c r="Y64" s="9">
        <v>22606</v>
      </c>
      <c r="Z64" s="9"/>
      <c r="AA64" s="9"/>
      <c r="AB64" s="9"/>
      <c r="AC64" s="9">
        <f>Tableau_Lancer_la_requête_à_partir_de_Excel_Files[[#This Row],[03_FN2]]+Tableau_Lancer_la_requête_à_partir_de_Excel_Files[[#This Row],[07_FN2]]+Tableau_Lancer_la_requête_à_partir_de_Excel_Files[[#This Row],[11_FN2]]+Tableau_Lancer_la_requête_à_partir_de_Excel_Files[[#This Row],[12_FN2]]+Tableau_Lancer_la_requête_à_partir_de_Excel_Files[[#This Row],[15_FN2]]+Tableau_Lancer_la_requête_à_partir_de_Excel_Files[[#This Row],[19_FN2]]+Tableau_Lancer_la_requête_à_partir_de_Excel_Files[[#This Row],[21_FN2]]+Tableau_Lancer_la_requête_à_partir_de_Excel_Files[[#This Row],[23_FN2]]+Tableau_Lancer_la_requête_à_partir_de_Excel_Files[[#This Row],[30_FN2]]+Tableau_Lancer_la_requête_à_partir_de_Excel_Files[[#This Row],[34_FN2]]+Tableau_Lancer_la_requête_à_partir_de_Excel_Files[[#This Row],[42_FN2]]+Tableau_Lancer_la_requête_à_partir_de_Excel_Files[[#This Row],[43_FN2]]+Tableau_Lancer_la_requête_à_partir_de_Excel_Files[[#This Row],[46_FN2]]+Tableau_Lancer_la_requête_à_partir_de_Excel_Files[[#This Row],[48_FN2]]+Tableau_Lancer_la_requête_à_partir_de_Excel_Files[[#This Row],[58_FN2]]+Tableau_Lancer_la_requête_à_partir_de_Excel_Files[[#This Row],[63_FN2]]+Tableau_Lancer_la_requête_à_partir_de_Excel_Files[[#This Row],[69_FN2]]+Tableau_Lancer_la_requête_à_partir_de_Excel_Files[[#This Row],[71_FN2]]+Tableau_Lancer_la_requête_à_partir_de_Excel_Files[[#This Row],[81_FN2]]+Tableau_Lancer_la_requête_à_partir_de_Excel_Files[[#This Row],[82_FN2]]+Tableau_Lancer_la_requête_à_partir_de_Excel_Files[[#This Row],[87_FN2]]+Tableau_Lancer_la_requête_à_partir_de_Excel_Files[[#This Row],[89_FN2]]</f>
        <v>0</v>
      </c>
      <c r="AD64" s="9"/>
      <c r="AE64" s="9"/>
      <c r="AF64" s="9"/>
      <c r="AG64" s="9"/>
      <c r="AH64" s="9"/>
      <c r="AI64" s="9"/>
      <c r="AJ64" s="9"/>
      <c r="AK64" s="9"/>
      <c r="AL64" s="9"/>
      <c r="AM64" s="9"/>
      <c r="AN64" s="9"/>
      <c r="AO64" s="9"/>
      <c r="AP64" s="9"/>
      <c r="AQ64" s="9"/>
      <c r="AR64" s="9"/>
      <c r="AS64" s="9"/>
      <c r="AT64" s="9"/>
      <c r="AU64" s="9"/>
      <c r="AV64" s="9"/>
      <c r="AW64" s="9"/>
      <c r="AX64" s="9"/>
      <c r="AY64" s="9"/>
      <c r="AZ64" s="9">
        <v>0</v>
      </c>
      <c r="BA64" s="9">
        <v>71874</v>
      </c>
      <c r="BB64" s="18">
        <v>42736</v>
      </c>
      <c r="BC64" s="18" t="s">
        <v>619</v>
      </c>
      <c r="BD64" s="9"/>
      <c r="BQ64" s="14"/>
      <c r="BR64" s="14"/>
      <c r="BS64" s="14"/>
      <c r="BT64" s="14"/>
      <c r="BU64" s="14"/>
      <c r="BV64" s="14"/>
      <c r="BW64" s="14"/>
      <c r="BX64" s="14"/>
      <c r="BY64" s="14"/>
      <c r="BZ64" s="14"/>
      <c r="CA64" s="14"/>
      <c r="CB64" s="14"/>
      <c r="CC64" s="14"/>
      <c r="CD64" s="14"/>
      <c r="CE64" s="14"/>
      <c r="CF64" s="14"/>
      <c r="CG64" s="14"/>
      <c r="CH64" s="14"/>
      <c r="CI64" s="14"/>
      <c r="CJ64" s="14"/>
      <c r="CK64" s="14"/>
      <c r="CL64" s="14"/>
    </row>
    <row r="65" spans="1:90" ht="30" x14ac:dyDescent="0.25">
      <c r="A65" s="12" t="s">
        <v>6</v>
      </c>
      <c r="B65" s="15" t="s">
        <v>457</v>
      </c>
      <c r="C65" s="15" t="s">
        <v>454</v>
      </c>
      <c r="D65" s="18" t="s">
        <v>280</v>
      </c>
      <c r="E65" s="11" t="s">
        <v>455</v>
      </c>
      <c r="F65" s="11" t="s">
        <v>456</v>
      </c>
      <c r="G65" s="9">
        <v>63400.58</v>
      </c>
      <c r="H65" s="9"/>
      <c r="I65" s="17" t="s">
        <v>212</v>
      </c>
      <c r="J65" s="15">
        <v>23360.23</v>
      </c>
      <c r="K65" s="17" t="s">
        <v>458</v>
      </c>
      <c r="L65" s="15" t="s">
        <v>205</v>
      </c>
      <c r="M65" s="15"/>
      <c r="N65" s="15"/>
      <c r="O65" s="17">
        <v>42943</v>
      </c>
      <c r="P65" s="9">
        <f>Tableau_Lancer_la_requête_à_partir_de_Excel_Files[[#This Row],[Aide Massif Obtenue]]+Tableau_Lancer_la_requête_à_partir_de_Excel_Files[[#This Row],[Autre Public2]]</f>
        <v>33205</v>
      </c>
      <c r="Q65" s="13">
        <f>(Tableau_Lancer_la_requête_à_partir_de_Excel_Files[[#This Row],[Autre Public2]]+Tableau_Lancer_la_requête_à_partir_de_Excel_Files[[#This Row],[Aide Massif Obtenue]])/Tableau_Lancer_la_requête_à_partir_de_Excel_Files[[#This Row],[Coût total déposé]]</f>
        <v>0.52373337909527007</v>
      </c>
      <c r="R65" s="9">
        <f>Tableau_Lancer_la_requête_à_partir_de_Excel_Files[[#This Row],[Total_Etat_FN2 ]]+Tableau_Lancer_la_requête_à_partir_de_Excel_Files[[#This Row],[Total_Regions_FN2 ]]+Tableau_Lancer_la_requête_à_partir_de_Excel_Files[[#This Row],[Total_Dpts_FN2 ]]+Tableau_Lancer_la_requête_à_partir_de_Excel_Files[[#This Row],[''Prévisionnel FEDER'']]</f>
        <v>33205</v>
      </c>
      <c r="S65" s="16">
        <f>Tableau_Lancer_la_requête_à_partir_de_Excel_Files[[#This Row],[Aide Massif Obtenue]]/Tableau_Lancer_la_requête_à_partir_de_Excel_Files[[#This Row],[Coût total déposé]]</f>
        <v>0.52373337909527007</v>
      </c>
      <c r="T65" s="9">
        <f>Tableau_Lancer_la_requête_à_partir_de_Excel_Files[[#This Row],[Aide Publique Obtenue]]-Tableau_Lancer_la_requête_à_partir_de_Excel_Files[[#This Row],[Aide Publique demandée]]</f>
        <v>33205</v>
      </c>
      <c r="U65" s="9">
        <f>Tableau_Lancer_la_requête_à_partir_de_Excel_Files[[#This Row],[FNADT_FN2]]+Tableau_Lancer_la_requête_à_partir_de_Excel_Files[[#This Row],[AgricultureFN2]]</f>
        <v>7845</v>
      </c>
      <c r="V65" s="9">
        <v>7845</v>
      </c>
      <c r="W65" s="9"/>
      <c r="X65" s="9">
        <f>Tableau_Lancer_la_requête_à_partir_de_Excel_Files[[#This Row],[ALPC_FN2]]+Tableau_Lancer_la_requête_à_partir_de_Excel_Files[[#This Row],[AURA_FN2]]+Tableau_Lancer_la_requête_à_partir_de_Excel_Files[[#This Row],[BFC_FN2]]+Tableau_Lancer_la_requête_à_partir_de_Excel_Files[[#This Row],[LRMP_FN2]]</f>
        <v>0</v>
      </c>
      <c r="Y65" s="9"/>
      <c r="Z65" s="9"/>
      <c r="AA65" s="9"/>
      <c r="AB65" s="9"/>
      <c r="AC65" s="9">
        <f>Tableau_Lancer_la_requête_à_partir_de_Excel_Files[[#This Row],[03_FN2]]+Tableau_Lancer_la_requête_à_partir_de_Excel_Files[[#This Row],[07_FN2]]+Tableau_Lancer_la_requête_à_partir_de_Excel_Files[[#This Row],[11_FN2]]+Tableau_Lancer_la_requête_à_partir_de_Excel_Files[[#This Row],[12_FN2]]+Tableau_Lancer_la_requête_à_partir_de_Excel_Files[[#This Row],[15_FN2]]+Tableau_Lancer_la_requête_à_partir_de_Excel_Files[[#This Row],[19_FN2]]+Tableau_Lancer_la_requête_à_partir_de_Excel_Files[[#This Row],[21_FN2]]+Tableau_Lancer_la_requête_à_partir_de_Excel_Files[[#This Row],[23_FN2]]+Tableau_Lancer_la_requête_à_partir_de_Excel_Files[[#This Row],[30_FN2]]+Tableau_Lancer_la_requête_à_partir_de_Excel_Files[[#This Row],[34_FN2]]+Tableau_Lancer_la_requête_à_partir_de_Excel_Files[[#This Row],[42_FN2]]+Tableau_Lancer_la_requête_à_partir_de_Excel_Files[[#This Row],[43_FN2]]+Tableau_Lancer_la_requête_à_partir_de_Excel_Files[[#This Row],[46_FN2]]+Tableau_Lancer_la_requête_à_partir_de_Excel_Files[[#This Row],[48_FN2]]+Tableau_Lancer_la_requête_à_partir_de_Excel_Files[[#This Row],[58_FN2]]+Tableau_Lancer_la_requête_à_partir_de_Excel_Files[[#This Row],[63_FN2]]+Tableau_Lancer_la_requête_à_partir_de_Excel_Files[[#This Row],[69_FN2]]+Tableau_Lancer_la_requête_à_partir_de_Excel_Files[[#This Row],[71_FN2]]+Tableau_Lancer_la_requête_à_partir_de_Excel_Files[[#This Row],[81_FN2]]+Tableau_Lancer_la_requête_à_partir_de_Excel_Files[[#This Row],[82_FN2]]+Tableau_Lancer_la_requête_à_partir_de_Excel_Files[[#This Row],[87_FN2]]+Tableau_Lancer_la_requête_à_partir_de_Excel_Files[[#This Row],[89_FN2]]</f>
        <v>0</v>
      </c>
      <c r="AD65" s="9"/>
      <c r="AE65" s="9"/>
      <c r="AF65" s="9"/>
      <c r="AG65" s="9"/>
      <c r="AH65" s="9"/>
      <c r="AI65" s="9"/>
      <c r="AJ65" s="9"/>
      <c r="AK65" s="9"/>
      <c r="AL65" s="9"/>
      <c r="AM65" s="9"/>
      <c r="AN65" s="9"/>
      <c r="AO65" s="9"/>
      <c r="AP65" s="9"/>
      <c r="AQ65" s="9"/>
      <c r="AR65" s="9"/>
      <c r="AS65" s="9"/>
      <c r="AT65" s="9"/>
      <c r="AU65" s="9"/>
      <c r="AV65" s="9"/>
      <c r="AW65" s="9"/>
      <c r="AX65" s="9"/>
      <c r="AY65" s="9"/>
      <c r="AZ65" s="9">
        <v>0</v>
      </c>
      <c r="BA65" s="9">
        <v>25360</v>
      </c>
      <c r="BB65" s="18">
        <v>42736</v>
      </c>
      <c r="BC65" s="18" t="s">
        <v>619</v>
      </c>
      <c r="BD65" s="9"/>
      <c r="BQ65" s="14"/>
      <c r="BR65" s="14"/>
      <c r="BS65" s="14"/>
      <c r="BT65" s="14"/>
      <c r="BU65" s="14"/>
      <c r="BV65" s="14"/>
      <c r="BW65" s="14"/>
      <c r="BX65" s="14"/>
      <c r="BY65" s="14"/>
      <c r="BZ65" s="14"/>
      <c r="CA65" s="14"/>
      <c r="CB65" s="14"/>
      <c r="CC65" s="14"/>
      <c r="CD65" s="14"/>
      <c r="CE65" s="14"/>
      <c r="CF65" s="14"/>
      <c r="CG65" s="14"/>
      <c r="CH65" s="14"/>
      <c r="CI65" s="14"/>
      <c r="CJ65" s="14"/>
      <c r="CK65" s="14"/>
      <c r="CL65" s="14"/>
    </row>
    <row r="66" spans="1:90" ht="60" x14ac:dyDescent="0.25">
      <c r="A66" s="12" t="s">
        <v>6</v>
      </c>
      <c r="B66" s="15" t="s">
        <v>479</v>
      </c>
      <c r="C66" s="15" t="s">
        <v>477</v>
      </c>
      <c r="D66" s="18" t="s">
        <v>480</v>
      </c>
      <c r="E66" s="11" t="s">
        <v>109</v>
      </c>
      <c r="F66" s="11" t="s">
        <v>478</v>
      </c>
      <c r="G66" s="9">
        <v>42033</v>
      </c>
      <c r="H66" s="9">
        <v>42033</v>
      </c>
      <c r="I66" s="17" t="s">
        <v>463</v>
      </c>
      <c r="J66" s="15">
        <v>21017</v>
      </c>
      <c r="K66" s="17" t="s">
        <v>214</v>
      </c>
      <c r="L66" s="15" t="s">
        <v>205</v>
      </c>
      <c r="M66" s="15" t="s">
        <v>206</v>
      </c>
      <c r="N66" s="15"/>
      <c r="O66" s="17">
        <v>42943</v>
      </c>
      <c r="P66" s="9">
        <f>Tableau_Lancer_la_requête_à_partir_de_Excel_Files[[#This Row],[Aide Massif Obtenue]]+Tableau_Lancer_la_requête_à_partir_de_Excel_Files[[#This Row],[Autre Public2]]</f>
        <v>42031</v>
      </c>
      <c r="Q66" s="13">
        <f>(Tableau_Lancer_la_requête_à_partir_de_Excel_Files[[#This Row],[Autre Public2]]+Tableau_Lancer_la_requête_à_partir_de_Excel_Files[[#This Row],[Aide Massif Obtenue]])/Tableau_Lancer_la_requête_à_partir_de_Excel_Files[[#This Row],[Coût total déposé]]</f>
        <v>0.99995241833797255</v>
      </c>
      <c r="R66" s="9">
        <f>Tableau_Lancer_la_requête_à_partir_de_Excel_Files[[#This Row],[Total_Etat_FN2 ]]+Tableau_Lancer_la_requête_à_partir_de_Excel_Files[[#This Row],[Total_Regions_FN2 ]]+Tableau_Lancer_la_requête_à_partir_de_Excel_Files[[#This Row],[Total_Dpts_FN2 ]]+Tableau_Lancer_la_requête_à_partir_de_Excel_Files[[#This Row],[''Prévisionnel FEDER'']]</f>
        <v>42031</v>
      </c>
      <c r="S66" s="16">
        <f>Tableau_Lancer_la_requête_à_partir_de_Excel_Files[[#This Row],[Aide Massif Obtenue]]/Tableau_Lancer_la_requête_à_partir_de_Excel_Files[[#This Row],[Coût total déposé]]</f>
        <v>0.99995241833797255</v>
      </c>
      <c r="T66" s="9">
        <f>Tableau_Lancer_la_requête_à_partir_de_Excel_Files[[#This Row],[Aide Publique Obtenue]]-Tableau_Lancer_la_requête_à_partir_de_Excel_Files[[#This Row],[Aide Publique demandée]]</f>
        <v>-2</v>
      </c>
      <c r="U66" s="9">
        <f>Tableau_Lancer_la_requête_à_partir_de_Excel_Files[[#This Row],[FNADT_FN2]]+Tableau_Lancer_la_requête_à_partir_de_Excel_Files[[#This Row],[AgricultureFN2]]</f>
        <v>8361</v>
      </c>
      <c r="V66" s="9">
        <v>8361</v>
      </c>
      <c r="W66" s="9"/>
      <c r="X66" s="9">
        <f>Tableau_Lancer_la_requête_à_partir_de_Excel_Files[[#This Row],[ALPC_FN2]]+Tableau_Lancer_la_requête_à_partir_de_Excel_Files[[#This Row],[AURA_FN2]]+Tableau_Lancer_la_requête_à_partir_de_Excel_Files[[#This Row],[BFC_FN2]]+Tableau_Lancer_la_requête_à_partir_de_Excel_Files[[#This Row],[LRMP_FN2]]</f>
        <v>10508</v>
      </c>
      <c r="Y66" s="9"/>
      <c r="Z66" s="9">
        <v>10508</v>
      </c>
      <c r="AA66" s="9"/>
      <c r="AB66" s="9"/>
      <c r="AC66" s="9">
        <f>Tableau_Lancer_la_requête_à_partir_de_Excel_Files[[#This Row],[03_FN2]]+Tableau_Lancer_la_requête_à_partir_de_Excel_Files[[#This Row],[07_FN2]]+Tableau_Lancer_la_requête_à_partir_de_Excel_Files[[#This Row],[11_FN2]]+Tableau_Lancer_la_requête_à_partir_de_Excel_Files[[#This Row],[12_FN2]]+Tableau_Lancer_la_requête_à_partir_de_Excel_Files[[#This Row],[15_FN2]]+Tableau_Lancer_la_requête_à_partir_de_Excel_Files[[#This Row],[19_FN2]]+Tableau_Lancer_la_requête_à_partir_de_Excel_Files[[#This Row],[21_FN2]]+Tableau_Lancer_la_requête_à_partir_de_Excel_Files[[#This Row],[23_FN2]]+Tableau_Lancer_la_requête_à_partir_de_Excel_Files[[#This Row],[30_FN2]]+Tableau_Lancer_la_requête_à_partir_de_Excel_Files[[#This Row],[34_FN2]]+Tableau_Lancer_la_requête_à_partir_de_Excel_Files[[#This Row],[42_FN2]]+Tableau_Lancer_la_requête_à_partir_de_Excel_Files[[#This Row],[43_FN2]]+Tableau_Lancer_la_requête_à_partir_de_Excel_Files[[#This Row],[46_FN2]]+Tableau_Lancer_la_requête_à_partir_de_Excel_Files[[#This Row],[48_FN2]]+Tableau_Lancer_la_requête_à_partir_de_Excel_Files[[#This Row],[58_FN2]]+Tableau_Lancer_la_requête_à_partir_de_Excel_Files[[#This Row],[63_FN2]]+Tableau_Lancer_la_requête_à_partir_de_Excel_Files[[#This Row],[69_FN2]]+Tableau_Lancer_la_requête_à_partir_de_Excel_Files[[#This Row],[71_FN2]]+Tableau_Lancer_la_requête_à_partir_de_Excel_Files[[#This Row],[81_FN2]]+Tableau_Lancer_la_requête_à_partir_de_Excel_Files[[#This Row],[82_FN2]]+Tableau_Lancer_la_requête_à_partir_de_Excel_Files[[#This Row],[87_FN2]]+Tableau_Lancer_la_requête_à_partir_de_Excel_Files[[#This Row],[89_FN2]]</f>
        <v>0</v>
      </c>
      <c r="AD66" s="9"/>
      <c r="AE66" s="9"/>
      <c r="AF66" s="9"/>
      <c r="AG66" s="9"/>
      <c r="AH66" s="9"/>
      <c r="AI66" s="9"/>
      <c r="AJ66" s="9"/>
      <c r="AK66" s="9"/>
      <c r="AL66" s="9"/>
      <c r="AM66" s="9"/>
      <c r="AN66" s="9"/>
      <c r="AO66" s="9"/>
      <c r="AP66" s="9"/>
      <c r="AQ66" s="9"/>
      <c r="AR66" s="9"/>
      <c r="AS66" s="9"/>
      <c r="AT66" s="9"/>
      <c r="AU66" s="9"/>
      <c r="AV66" s="9"/>
      <c r="AW66" s="9"/>
      <c r="AX66" s="9"/>
      <c r="AY66" s="9"/>
      <c r="AZ66" s="9">
        <v>0</v>
      </c>
      <c r="BA66" s="9">
        <v>23162</v>
      </c>
      <c r="BB66" s="18">
        <v>43101</v>
      </c>
      <c r="BC66" s="18" t="s">
        <v>619</v>
      </c>
      <c r="BD66" s="9"/>
      <c r="BQ66" s="14"/>
      <c r="BR66" s="14"/>
      <c r="BS66" s="14"/>
      <c r="BT66" s="14"/>
      <c r="BU66" s="14"/>
      <c r="BV66" s="14"/>
      <c r="BW66" s="14"/>
      <c r="BX66" s="14"/>
      <c r="BY66" s="14"/>
      <c r="BZ66" s="14"/>
      <c r="CA66" s="14"/>
      <c r="CB66" s="14"/>
      <c r="CC66" s="14"/>
      <c r="CD66" s="14"/>
      <c r="CE66" s="14"/>
      <c r="CF66" s="14"/>
      <c r="CG66" s="14"/>
      <c r="CH66" s="14"/>
      <c r="CI66" s="14"/>
      <c r="CJ66" s="14"/>
      <c r="CK66" s="14"/>
      <c r="CL66" s="14"/>
    </row>
    <row r="67" spans="1:90" ht="30" x14ac:dyDescent="0.25">
      <c r="A67" s="12" t="s">
        <v>6</v>
      </c>
      <c r="B67" s="15" t="s">
        <v>520</v>
      </c>
      <c r="C67" s="15" t="s">
        <v>610</v>
      </c>
      <c r="D67" s="18" t="s">
        <v>280</v>
      </c>
      <c r="E67" s="11" t="s">
        <v>521</v>
      </c>
      <c r="F67" s="11" t="s">
        <v>522</v>
      </c>
      <c r="G67" s="9">
        <v>100000</v>
      </c>
      <c r="H67" s="9">
        <v>36000</v>
      </c>
      <c r="I67" s="17" t="s">
        <v>523</v>
      </c>
      <c r="J67" s="15">
        <v>36000</v>
      </c>
      <c r="K67" s="17" t="s">
        <v>523</v>
      </c>
      <c r="L67" s="15"/>
      <c r="M67" s="15"/>
      <c r="N67" s="15"/>
      <c r="O67" s="17">
        <v>42942</v>
      </c>
      <c r="P67" s="9">
        <f>Tableau_Lancer_la_requête_à_partir_de_Excel_Files[[#This Row],[Aide Massif Obtenue]]+Tableau_Lancer_la_requête_à_partir_de_Excel_Files[[#This Row],[Autre Public2]]</f>
        <v>36000</v>
      </c>
      <c r="Q67" s="13">
        <f>(Tableau_Lancer_la_requête_à_partir_de_Excel_Files[[#This Row],[Autre Public2]]+Tableau_Lancer_la_requête_à_partir_de_Excel_Files[[#This Row],[Aide Massif Obtenue]])/Tableau_Lancer_la_requête_à_partir_de_Excel_Files[[#This Row],[Coût total déposé]]</f>
        <v>0.36</v>
      </c>
      <c r="R67" s="9">
        <f>Tableau_Lancer_la_requête_à_partir_de_Excel_Files[[#This Row],[Total_Etat_FN2 ]]+Tableau_Lancer_la_requête_à_partir_de_Excel_Files[[#This Row],[Total_Regions_FN2 ]]+Tableau_Lancer_la_requête_à_partir_de_Excel_Files[[#This Row],[Total_Dpts_FN2 ]]+Tableau_Lancer_la_requête_à_partir_de_Excel_Files[[#This Row],[''Prévisionnel FEDER'']]</f>
        <v>36000</v>
      </c>
      <c r="S67" s="16">
        <f>Tableau_Lancer_la_requête_à_partir_de_Excel_Files[[#This Row],[Aide Massif Obtenue]]/Tableau_Lancer_la_requête_à_partir_de_Excel_Files[[#This Row],[Coût total déposé]]</f>
        <v>0.36</v>
      </c>
      <c r="T67" s="9">
        <f>Tableau_Lancer_la_requête_à_partir_de_Excel_Files[[#This Row],[Aide Publique Obtenue]]-Tableau_Lancer_la_requête_à_partir_de_Excel_Files[[#This Row],[Aide Publique demandée]]</f>
        <v>0</v>
      </c>
      <c r="U67" s="9">
        <f>Tableau_Lancer_la_requête_à_partir_de_Excel_Files[[#This Row],[FNADT_FN2]]+Tableau_Lancer_la_requête_à_partir_de_Excel_Files[[#This Row],[AgricultureFN2]]</f>
        <v>0</v>
      </c>
      <c r="V67" s="9"/>
      <c r="W67" s="9"/>
      <c r="X67" s="9">
        <f>Tableau_Lancer_la_requête_à_partir_de_Excel_Files[[#This Row],[ALPC_FN2]]+Tableau_Lancer_la_requête_à_partir_de_Excel_Files[[#This Row],[AURA_FN2]]+Tableau_Lancer_la_requête_à_partir_de_Excel_Files[[#This Row],[BFC_FN2]]+Tableau_Lancer_la_requête_à_partir_de_Excel_Files[[#This Row],[LRMP_FN2]]</f>
        <v>0</v>
      </c>
      <c r="Y67" s="9"/>
      <c r="Z67" s="9"/>
      <c r="AA67" s="9"/>
      <c r="AB67" s="9"/>
      <c r="AC67" s="9">
        <f>Tableau_Lancer_la_requête_à_partir_de_Excel_Files[[#This Row],[03_FN2]]+Tableau_Lancer_la_requête_à_partir_de_Excel_Files[[#This Row],[07_FN2]]+Tableau_Lancer_la_requête_à_partir_de_Excel_Files[[#This Row],[11_FN2]]+Tableau_Lancer_la_requête_à_partir_de_Excel_Files[[#This Row],[12_FN2]]+Tableau_Lancer_la_requête_à_partir_de_Excel_Files[[#This Row],[15_FN2]]+Tableau_Lancer_la_requête_à_partir_de_Excel_Files[[#This Row],[19_FN2]]+Tableau_Lancer_la_requête_à_partir_de_Excel_Files[[#This Row],[21_FN2]]+Tableau_Lancer_la_requête_à_partir_de_Excel_Files[[#This Row],[23_FN2]]+Tableau_Lancer_la_requête_à_partir_de_Excel_Files[[#This Row],[30_FN2]]+Tableau_Lancer_la_requête_à_partir_de_Excel_Files[[#This Row],[34_FN2]]+Tableau_Lancer_la_requête_à_partir_de_Excel_Files[[#This Row],[42_FN2]]+Tableau_Lancer_la_requête_à_partir_de_Excel_Files[[#This Row],[43_FN2]]+Tableau_Lancer_la_requête_à_partir_de_Excel_Files[[#This Row],[46_FN2]]+Tableau_Lancer_la_requête_à_partir_de_Excel_Files[[#This Row],[48_FN2]]+Tableau_Lancer_la_requête_à_partir_de_Excel_Files[[#This Row],[58_FN2]]+Tableau_Lancer_la_requête_à_partir_de_Excel_Files[[#This Row],[63_FN2]]+Tableau_Lancer_la_requête_à_partir_de_Excel_Files[[#This Row],[69_FN2]]+Tableau_Lancer_la_requête_à_partir_de_Excel_Files[[#This Row],[71_FN2]]+Tableau_Lancer_la_requête_à_partir_de_Excel_Files[[#This Row],[81_FN2]]+Tableau_Lancer_la_requête_à_partir_de_Excel_Files[[#This Row],[82_FN2]]+Tableau_Lancer_la_requête_à_partir_de_Excel_Files[[#This Row],[87_FN2]]+Tableau_Lancer_la_requête_à_partir_de_Excel_Files[[#This Row],[89_FN2]]</f>
        <v>0</v>
      </c>
      <c r="AD67" s="9"/>
      <c r="AE67" s="9"/>
      <c r="AF67" s="9"/>
      <c r="AG67" s="9"/>
      <c r="AH67" s="9"/>
      <c r="AI67" s="9"/>
      <c r="AJ67" s="9"/>
      <c r="AK67" s="9"/>
      <c r="AL67" s="9"/>
      <c r="AM67" s="9"/>
      <c r="AN67" s="9"/>
      <c r="AO67" s="9"/>
      <c r="AP67" s="9"/>
      <c r="AQ67" s="9"/>
      <c r="AR67" s="9"/>
      <c r="AS67" s="9"/>
      <c r="AT67" s="9"/>
      <c r="AU67" s="9"/>
      <c r="AV67" s="9"/>
      <c r="AW67" s="9"/>
      <c r="AX67" s="9"/>
      <c r="AY67" s="9"/>
      <c r="AZ67" s="9">
        <v>0</v>
      </c>
      <c r="BA67" s="9">
        <v>36000</v>
      </c>
      <c r="BB67" s="18">
        <v>42917</v>
      </c>
      <c r="BC67" s="18" t="s">
        <v>619</v>
      </c>
      <c r="BD67" s="9"/>
      <c r="BQ67" s="14"/>
      <c r="BR67" s="14"/>
      <c r="BS67" s="14"/>
      <c r="BT67" s="14"/>
      <c r="BU67" s="14"/>
      <c r="BV67" s="14"/>
      <c r="BW67" s="14"/>
      <c r="BX67" s="14"/>
      <c r="BY67" s="14"/>
      <c r="BZ67" s="14"/>
      <c r="CA67" s="14"/>
      <c r="CB67" s="14"/>
      <c r="CC67" s="14"/>
      <c r="CD67" s="14"/>
      <c r="CE67" s="14"/>
      <c r="CF67" s="14"/>
      <c r="CG67" s="14"/>
      <c r="CH67" s="14"/>
      <c r="CI67" s="14"/>
      <c r="CJ67" s="14"/>
      <c r="CK67" s="14"/>
      <c r="CL67" s="14"/>
    </row>
    <row r="68" spans="1:90" ht="30" x14ac:dyDescent="0.25">
      <c r="A68" s="12" t="s">
        <v>6</v>
      </c>
      <c r="B68" s="15" t="s">
        <v>524</v>
      </c>
      <c r="C68" s="15" t="s">
        <v>614</v>
      </c>
      <c r="D68" s="18" t="s">
        <v>280</v>
      </c>
      <c r="E68" s="11" t="s">
        <v>525</v>
      </c>
      <c r="F68" s="11" t="s">
        <v>526</v>
      </c>
      <c r="G68" s="9">
        <v>133351.6</v>
      </c>
      <c r="H68" s="9">
        <v>88099.3</v>
      </c>
      <c r="I68" s="17" t="s">
        <v>528</v>
      </c>
      <c r="J68" s="15">
        <v>33199.599999999999</v>
      </c>
      <c r="K68" s="17" t="s">
        <v>529</v>
      </c>
      <c r="L68" s="15" t="s">
        <v>205</v>
      </c>
      <c r="M68" s="15"/>
      <c r="N68" s="15" t="s">
        <v>527</v>
      </c>
      <c r="O68" s="17">
        <v>42943</v>
      </c>
      <c r="P68" s="9">
        <f>Tableau_Lancer_la_requête_à_partir_de_Excel_Files[[#This Row],[Aide Massif Obtenue]]+Tableau_Lancer_la_requête_à_partir_de_Excel_Files[[#This Row],[Autre Public2]]</f>
        <v>84404</v>
      </c>
      <c r="Q68" s="13">
        <f>(Tableau_Lancer_la_requête_à_partir_de_Excel_Files[[#This Row],[Autre Public2]]+Tableau_Lancer_la_requête_à_partir_de_Excel_Files[[#This Row],[Aide Massif Obtenue]])/Tableau_Lancer_la_requête_à_partir_de_Excel_Files[[#This Row],[Coût total déposé]]</f>
        <v>0.63294328676971257</v>
      </c>
      <c r="R68" s="9">
        <f>Tableau_Lancer_la_requête_à_partir_de_Excel_Files[[#This Row],[Total_Etat_FN2 ]]+Tableau_Lancer_la_requête_à_partir_de_Excel_Files[[#This Row],[Total_Regions_FN2 ]]+Tableau_Lancer_la_requête_à_partir_de_Excel_Files[[#This Row],[Total_Dpts_FN2 ]]+Tableau_Lancer_la_requête_à_partir_de_Excel_Files[[#This Row],[''Prévisionnel FEDER'']]</f>
        <v>84404</v>
      </c>
      <c r="S68" s="16">
        <f>Tableau_Lancer_la_requête_à_partir_de_Excel_Files[[#This Row],[Aide Massif Obtenue]]/Tableau_Lancer_la_requête_à_partir_de_Excel_Files[[#This Row],[Coût total déposé]]</f>
        <v>0.63294328676971257</v>
      </c>
      <c r="T68" s="9">
        <f>Tableau_Lancer_la_requête_à_partir_de_Excel_Files[[#This Row],[Aide Publique Obtenue]]-Tableau_Lancer_la_requête_à_partir_de_Excel_Files[[#This Row],[Aide Publique demandée]]</f>
        <v>-3695.3000000000029</v>
      </c>
      <c r="U68" s="9">
        <f>Tableau_Lancer_la_requête_à_partir_de_Excel_Files[[#This Row],[FNADT_FN2]]+Tableau_Lancer_la_requête_à_partir_de_Excel_Files[[#This Row],[AgricultureFN2]]</f>
        <v>0</v>
      </c>
      <c r="V68" s="9"/>
      <c r="W68" s="9"/>
      <c r="X68" s="9">
        <f>Tableau_Lancer_la_requête_à_partir_de_Excel_Files[[#This Row],[ALPC_FN2]]+Tableau_Lancer_la_requête_à_partir_de_Excel_Files[[#This Row],[AURA_FN2]]+Tableau_Lancer_la_requête_à_partir_de_Excel_Files[[#This Row],[BFC_FN2]]+Tableau_Lancer_la_requête_à_partir_de_Excel_Files[[#This Row],[LRMP_FN2]]</f>
        <v>10070</v>
      </c>
      <c r="Y68" s="9"/>
      <c r="Z68" s="9">
        <v>10070</v>
      </c>
      <c r="AA68" s="9"/>
      <c r="AB68" s="9"/>
      <c r="AC68" s="9">
        <f>Tableau_Lancer_la_requête_à_partir_de_Excel_Files[[#This Row],[03_FN2]]+Tableau_Lancer_la_requête_à_partir_de_Excel_Files[[#This Row],[07_FN2]]+Tableau_Lancer_la_requête_à_partir_de_Excel_Files[[#This Row],[11_FN2]]+Tableau_Lancer_la_requête_à_partir_de_Excel_Files[[#This Row],[12_FN2]]+Tableau_Lancer_la_requête_à_partir_de_Excel_Files[[#This Row],[15_FN2]]+Tableau_Lancer_la_requête_à_partir_de_Excel_Files[[#This Row],[19_FN2]]+Tableau_Lancer_la_requête_à_partir_de_Excel_Files[[#This Row],[21_FN2]]+Tableau_Lancer_la_requête_à_partir_de_Excel_Files[[#This Row],[23_FN2]]+Tableau_Lancer_la_requête_à_partir_de_Excel_Files[[#This Row],[30_FN2]]+Tableau_Lancer_la_requête_à_partir_de_Excel_Files[[#This Row],[34_FN2]]+Tableau_Lancer_la_requête_à_partir_de_Excel_Files[[#This Row],[42_FN2]]+Tableau_Lancer_la_requête_à_partir_de_Excel_Files[[#This Row],[43_FN2]]+Tableau_Lancer_la_requête_à_partir_de_Excel_Files[[#This Row],[46_FN2]]+Tableau_Lancer_la_requête_à_partir_de_Excel_Files[[#This Row],[48_FN2]]+Tableau_Lancer_la_requête_à_partir_de_Excel_Files[[#This Row],[58_FN2]]+Tableau_Lancer_la_requête_à_partir_de_Excel_Files[[#This Row],[63_FN2]]+Tableau_Lancer_la_requête_à_partir_de_Excel_Files[[#This Row],[69_FN2]]+Tableau_Lancer_la_requête_à_partir_de_Excel_Files[[#This Row],[71_FN2]]+Tableau_Lancer_la_requête_à_partir_de_Excel_Files[[#This Row],[81_FN2]]+Tableau_Lancer_la_requête_à_partir_de_Excel_Files[[#This Row],[82_FN2]]+Tableau_Lancer_la_requête_à_partir_de_Excel_Files[[#This Row],[87_FN2]]+Tableau_Lancer_la_requête_à_partir_de_Excel_Files[[#This Row],[89_FN2]]</f>
        <v>22755</v>
      </c>
      <c r="AD68" s="9"/>
      <c r="AE68" s="9"/>
      <c r="AF68" s="9"/>
      <c r="AG68" s="9"/>
      <c r="AH68" s="9"/>
      <c r="AI68" s="9"/>
      <c r="AJ68" s="9"/>
      <c r="AK68" s="9"/>
      <c r="AL68" s="9"/>
      <c r="AM68" s="9"/>
      <c r="AN68" s="9">
        <v>22755</v>
      </c>
      <c r="AO68" s="9"/>
      <c r="AP68" s="9"/>
      <c r="AQ68" s="9"/>
      <c r="AR68" s="9"/>
      <c r="AS68" s="9"/>
      <c r="AT68" s="9"/>
      <c r="AU68" s="9"/>
      <c r="AV68" s="9"/>
      <c r="AW68" s="9"/>
      <c r="AX68" s="9"/>
      <c r="AY68" s="9"/>
      <c r="AZ68" s="9">
        <v>0</v>
      </c>
      <c r="BA68" s="9">
        <v>51579</v>
      </c>
      <c r="BB68" s="18">
        <v>42736</v>
      </c>
      <c r="BC68" s="18" t="s">
        <v>619</v>
      </c>
      <c r="BD68" s="9"/>
      <c r="BQ68" s="14"/>
      <c r="BR68" s="14"/>
      <c r="BS68" s="14"/>
      <c r="BT68" s="14"/>
      <c r="BU68" s="14"/>
      <c r="BV68" s="14"/>
      <c r="BW68" s="14"/>
      <c r="BX68" s="14"/>
      <c r="BY68" s="14"/>
      <c r="BZ68" s="14"/>
      <c r="CA68" s="14"/>
      <c r="CB68" s="14"/>
      <c r="CC68" s="14"/>
      <c r="CD68" s="14"/>
      <c r="CE68" s="14"/>
      <c r="CF68" s="14"/>
      <c r="CG68" s="14"/>
      <c r="CH68" s="14"/>
      <c r="CI68" s="14"/>
      <c r="CJ68" s="14"/>
      <c r="CK68" s="14"/>
      <c r="CL68" s="14"/>
    </row>
    <row r="69" spans="1:90" ht="30" x14ac:dyDescent="0.25">
      <c r="A69" s="12" t="s">
        <v>6</v>
      </c>
      <c r="B69" s="15" t="s">
        <v>561</v>
      </c>
      <c r="C69" s="15" t="s">
        <v>620</v>
      </c>
      <c r="D69" s="18" t="s">
        <v>566</v>
      </c>
      <c r="E69" s="11" t="s">
        <v>562</v>
      </c>
      <c r="F69" s="11" t="s">
        <v>563</v>
      </c>
      <c r="G69" s="9">
        <v>276365</v>
      </c>
      <c r="H69" s="9">
        <v>193826.5</v>
      </c>
      <c r="I69" s="17" t="s">
        <v>564</v>
      </c>
      <c r="J69" s="15">
        <v>138447.5</v>
      </c>
      <c r="K69" s="17" t="s">
        <v>565</v>
      </c>
      <c r="L69" s="15" t="s">
        <v>205</v>
      </c>
      <c r="M69" s="15" t="s">
        <v>220</v>
      </c>
      <c r="N69" s="15"/>
      <c r="O69" s="17">
        <v>42943</v>
      </c>
      <c r="P69" s="9">
        <f>Tableau_Lancer_la_requête_à_partir_de_Excel_Files[[#This Row],[Aide Massif Obtenue]]+Tableau_Lancer_la_requête_à_partir_de_Excel_Files[[#This Row],[Autre Public2]]</f>
        <v>131702.81</v>
      </c>
      <c r="Q69" s="13">
        <f>(Tableau_Lancer_la_requête_à_partir_de_Excel_Files[[#This Row],[Autre Public2]]+Tableau_Lancer_la_requête_à_partir_de_Excel_Files[[#This Row],[Aide Massif Obtenue]])/Tableau_Lancer_la_requête_à_partir_de_Excel_Files[[#This Row],[Coût total déposé]]</f>
        <v>0.47655386897762014</v>
      </c>
      <c r="R69" s="9">
        <f>Tableau_Lancer_la_requête_à_partir_de_Excel_Files[[#This Row],[Total_Etat_FN2 ]]+Tableau_Lancer_la_requête_à_partir_de_Excel_Files[[#This Row],[Total_Regions_FN2 ]]+Tableau_Lancer_la_requête_à_partir_de_Excel_Files[[#This Row],[Total_Dpts_FN2 ]]+Tableau_Lancer_la_requête_à_partir_de_Excel_Files[[#This Row],[''Prévisionnel FEDER'']]</f>
        <v>131702.81</v>
      </c>
      <c r="S69" s="16">
        <f>Tableau_Lancer_la_requête_à_partir_de_Excel_Files[[#This Row],[Aide Massif Obtenue]]/Tableau_Lancer_la_requête_à_partir_de_Excel_Files[[#This Row],[Coût total déposé]]</f>
        <v>0.47655386897762014</v>
      </c>
      <c r="T69" s="9">
        <f>Tableau_Lancer_la_requête_à_partir_de_Excel_Files[[#This Row],[Aide Publique Obtenue]]-Tableau_Lancer_la_requête_à_partir_de_Excel_Files[[#This Row],[Aide Publique demandée]]</f>
        <v>-62123.69</v>
      </c>
      <c r="U69" s="9">
        <f>Tableau_Lancer_la_requête_à_partir_de_Excel_Files[[#This Row],[FNADT_FN2]]+Tableau_Lancer_la_requête_à_partir_de_Excel_Files[[#This Row],[AgricultureFN2]]</f>
        <v>16652.810000000001</v>
      </c>
      <c r="V69" s="9">
        <v>16652.810000000001</v>
      </c>
      <c r="W69" s="9"/>
      <c r="X69" s="9">
        <f>Tableau_Lancer_la_requête_à_partir_de_Excel_Files[[#This Row],[ALPC_FN2]]+Tableau_Lancer_la_requête_à_partir_de_Excel_Files[[#This Row],[AURA_FN2]]+Tableau_Lancer_la_requête_à_partir_de_Excel_Files[[#This Row],[BFC_FN2]]+Tableau_Lancer_la_requête_à_partir_de_Excel_Files[[#This Row],[LRMP_FN2]]</f>
        <v>0</v>
      </c>
      <c r="Y69" s="9"/>
      <c r="Z69" s="9"/>
      <c r="AA69" s="9"/>
      <c r="AB69" s="9"/>
      <c r="AC69" s="9">
        <f>Tableau_Lancer_la_requête_à_partir_de_Excel_Files[[#This Row],[03_FN2]]+Tableau_Lancer_la_requête_à_partir_de_Excel_Files[[#This Row],[07_FN2]]+Tableau_Lancer_la_requête_à_partir_de_Excel_Files[[#This Row],[11_FN2]]+Tableau_Lancer_la_requête_à_partir_de_Excel_Files[[#This Row],[12_FN2]]+Tableau_Lancer_la_requête_à_partir_de_Excel_Files[[#This Row],[15_FN2]]+Tableau_Lancer_la_requête_à_partir_de_Excel_Files[[#This Row],[19_FN2]]+Tableau_Lancer_la_requête_à_partir_de_Excel_Files[[#This Row],[21_FN2]]+Tableau_Lancer_la_requête_à_partir_de_Excel_Files[[#This Row],[23_FN2]]+Tableau_Lancer_la_requête_à_partir_de_Excel_Files[[#This Row],[30_FN2]]+Tableau_Lancer_la_requête_à_partir_de_Excel_Files[[#This Row],[34_FN2]]+Tableau_Lancer_la_requête_à_partir_de_Excel_Files[[#This Row],[42_FN2]]+Tableau_Lancer_la_requête_à_partir_de_Excel_Files[[#This Row],[43_FN2]]+Tableau_Lancer_la_requête_à_partir_de_Excel_Files[[#This Row],[46_FN2]]+Tableau_Lancer_la_requête_à_partir_de_Excel_Files[[#This Row],[48_FN2]]+Tableau_Lancer_la_requête_à_partir_de_Excel_Files[[#This Row],[58_FN2]]+Tableau_Lancer_la_requête_à_partir_de_Excel_Files[[#This Row],[63_FN2]]+Tableau_Lancer_la_requête_à_partir_de_Excel_Files[[#This Row],[69_FN2]]+Tableau_Lancer_la_requête_à_partir_de_Excel_Files[[#This Row],[71_FN2]]+Tableau_Lancer_la_requête_à_partir_de_Excel_Files[[#This Row],[81_FN2]]+Tableau_Lancer_la_requête_à_partir_de_Excel_Files[[#This Row],[82_FN2]]+Tableau_Lancer_la_requête_à_partir_de_Excel_Files[[#This Row],[87_FN2]]+Tableau_Lancer_la_requête_à_partir_de_Excel_Files[[#This Row],[89_FN2]]</f>
        <v>0</v>
      </c>
      <c r="AD69" s="9"/>
      <c r="AE69" s="9"/>
      <c r="AF69" s="9"/>
      <c r="AG69" s="9"/>
      <c r="AH69" s="9"/>
      <c r="AI69" s="9"/>
      <c r="AJ69" s="9"/>
      <c r="AK69" s="9"/>
      <c r="AL69" s="9"/>
      <c r="AM69" s="9"/>
      <c r="AN69" s="9"/>
      <c r="AO69" s="9"/>
      <c r="AP69" s="9"/>
      <c r="AQ69" s="9"/>
      <c r="AR69" s="9"/>
      <c r="AS69" s="9"/>
      <c r="AT69" s="9"/>
      <c r="AU69" s="9"/>
      <c r="AV69" s="9"/>
      <c r="AW69" s="9"/>
      <c r="AX69" s="9"/>
      <c r="AY69" s="9"/>
      <c r="AZ69" s="9">
        <v>0</v>
      </c>
      <c r="BA69" s="9">
        <v>115050</v>
      </c>
      <c r="BB69" s="18">
        <v>42856</v>
      </c>
      <c r="BC69" s="18" t="s">
        <v>619</v>
      </c>
      <c r="BD69" s="9"/>
      <c r="BQ69" s="14"/>
      <c r="BR69" s="14"/>
      <c r="BS69" s="14"/>
      <c r="BT69" s="14"/>
      <c r="BU69" s="14"/>
      <c r="BV69" s="14"/>
      <c r="BW69" s="14"/>
      <c r="BX69" s="14"/>
      <c r="BY69" s="14"/>
      <c r="BZ69" s="14"/>
      <c r="CA69" s="14"/>
      <c r="CB69" s="14"/>
      <c r="CC69" s="14"/>
      <c r="CD69" s="14"/>
      <c r="CE69" s="14"/>
      <c r="CF69" s="14"/>
      <c r="CG69" s="14"/>
      <c r="CH69" s="14"/>
      <c r="CI69" s="14"/>
      <c r="CJ69" s="14"/>
      <c r="CK69" s="14"/>
      <c r="CL69" s="14"/>
    </row>
    <row r="70" spans="1:90" ht="30" x14ac:dyDescent="0.25">
      <c r="A70" s="12" t="s">
        <v>6</v>
      </c>
      <c r="B70" s="15" t="s">
        <v>567</v>
      </c>
      <c r="C70" s="15" t="s">
        <v>621</v>
      </c>
      <c r="D70" s="18" t="s">
        <v>566</v>
      </c>
      <c r="E70" s="11" t="s">
        <v>568</v>
      </c>
      <c r="F70" s="11" t="s">
        <v>563</v>
      </c>
      <c r="G70" s="9">
        <v>113649</v>
      </c>
      <c r="H70" s="9">
        <v>56824.5</v>
      </c>
      <c r="I70" s="17" t="s">
        <v>214</v>
      </c>
      <c r="J70" s="15">
        <v>28412.25</v>
      </c>
      <c r="K70" s="17" t="s">
        <v>569</v>
      </c>
      <c r="L70" s="15" t="s">
        <v>205</v>
      </c>
      <c r="M70" s="15" t="s">
        <v>220</v>
      </c>
      <c r="N70" s="15"/>
      <c r="O70" s="17">
        <v>42943</v>
      </c>
      <c r="P70" s="9">
        <f>Tableau_Lancer_la_requête_à_partir_de_Excel_Files[[#This Row],[Aide Massif Obtenue]]+Tableau_Lancer_la_requête_à_partir_de_Excel_Files[[#This Row],[Autre Public2]]</f>
        <v>55013.599999999999</v>
      </c>
      <c r="Q70" s="13">
        <f>(Tableau_Lancer_la_requête_à_partir_de_Excel_Files[[#This Row],[Autre Public2]]+Tableau_Lancer_la_requête_à_partir_de_Excel_Files[[#This Row],[Aide Massif Obtenue]])/Tableau_Lancer_la_requête_à_partir_de_Excel_Files[[#This Row],[Coût total déposé]]</f>
        <v>0.48406585187727125</v>
      </c>
      <c r="R70" s="9">
        <f>Tableau_Lancer_la_requête_à_partir_de_Excel_Files[[#This Row],[Total_Etat_FN2 ]]+Tableau_Lancer_la_requête_à_partir_de_Excel_Files[[#This Row],[Total_Regions_FN2 ]]+Tableau_Lancer_la_requête_à_partir_de_Excel_Files[[#This Row],[Total_Dpts_FN2 ]]+Tableau_Lancer_la_requête_à_partir_de_Excel_Files[[#This Row],[''Prévisionnel FEDER'']]</f>
        <v>55013.599999999999</v>
      </c>
      <c r="S70" s="22">
        <f>Tableau_Lancer_la_requête_à_partir_de_Excel_Files[[#This Row],[Aide Massif Obtenue]]/Tableau_Lancer_la_requête_à_partir_de_Excel_Files[[#This Row],[Coût total déposé]]</f>
        <v>0.48406585187727125</v>
      </c>
      <c r="T70" s="9">
        <f>Tableau_Lancer_la_requête_à_partir_de_Excel_Files[[#This Row],[Aide Publique Obtenue]]-Tableau_Lancer_la_requête_à_partir_de_Excel_Files[[#This Row],[Aide Publique demandée]]</f>
        <v>-1810.9000000000015</v>
      </c>
      <c r="U70" s="9">
        <f>Tableau_Lancer_la_requête_à_partir_de_Excel_Files[[#This Row],[FNADT_FN2]]+Tableau_Lancer_la_requête_à_partir_de_Excel_Files[[#This Row],[AgricultureFN2]]</f>
        <v>27506.6</v>
      </c>
      <c r="V70" s="9">
        <v>27506.6</v>
      </c>
      <c r="W70" s="9"/>
      <c r="X70" s="9">
        <f>Tableau_Lancer_la_requête_à_partir_de_Excel_Files[[#This Row],[ALPC_FN2]]+Tableau_Lancer_la_requête_à_partir_de_Excel_Files[[#This Row],[AURA_FN2]]+Tableau_Lancer_la_requête_à_partir_de_Excel_Files[[#This Row],[BFC_FN2]]+Tableau_Lancer_la_requête_à_partir_de_Excel_Files[[#This Row],[LRMP_FN2]]</f>
        <v>0</v>
      </c>
      <c r="Y70" s="9"/>
      <c r="Z70" s="9"/>
      <c r="AA70" s="9"/>
      <c r="AB70" s="9"/>
      <c r="AC70" s="9">
        <f>Tableau_Lancer_la_requête_à_partir_de_Excel_Files[[#This Row],[03_FN2]]+Tableau_Lancer_la_requête_à_partir_de_Excel_Files[[#This Row],[07_FN2]]+Tableau_Lancer_la_requête_à_partir_de_Excel_Files[[#This Row],[11_FN2]]+Tableau_Lancer_la_requête_à_partir_de_Excel_Files[[#This Row],[12_FN2]]+Tableau_Lancer_la_requête_à_partir_de_Excel_Files[[#This Row],[15_FN2]]+Tableau_Lancer_la_requête_à_partir_de_Excel_Files[[#This Row],[19_FN2]]+Tableau_Lancer_la_requête_à_partir_de_Excel_Files[[#This Row],[21_FN2]]+Tableau_Lancer_la_requête_à_partir_de_Excel_Files[[#This Row],[23_FN2]]+Tableau_Lancer_la_requête_à_partir_de_Excel_Files[[#This Row],[30_FN2]]+Tableau_Lancer_la_requête_à_partir_de_Excel_Files[[#This Row],[34_FN2]]+Tableau_Lancer_la_requête_à_partir_de_Excel_Files[[#This Row],[42_FN2]]+Tableau_Lancer_la_requête_à_partir_de_Excel_Files[[#This Row],[43_FN2]]+Tableau_Lancer_la_requête_à_partir_de_Excel_Files[[#This Row],[46_FN2]]+Tableau_Lancer_la_requête_à_partir_de_Excel_Files[[#This Row],[48_FN2]]+Tableau_Lancer_la_requête_à_partir_de_Excel_Files[[#This Row],[58_FN2]]+Tableau_Lancer_la_requête_à_partir_de_Excel_Files[[#This Row],[63_FN2]]+Tableau_Lancer_la_requête_à_partir_de_Excel_Files[[#This Row],[69_FN2]]+Tableau_Lancer_la_requête_à_partir_de_Excel_Files[[#This Row],[71_FN2]]+Tableau_Lancer_la_requête_à_partir_de_Excel_Files[[#This Row],[81_FN2]]+Tableau_Lancer_la_requête_à_partir_de_Excel_Files[[#This Row],[82_FN2]]+Tableau_Lancer_la_requête_à_partir_de_Excel_Files[[#This Row],[87_FN2]]+Tableau_Lancer_la_requête_à_partir_de_Excel_Files[[#This Row],[89_FN2]]</f>
        <v>0</v>
      </c>
      <c r="AD70" s="9"/>
      <c r="AE70" s="9"/>
      <c r="AF70" s="9"/>
      <c r="AG70" s="9"/>
      <c r="AH70" s="9"/>
      <c r="AI70" s="9"/>
      <c r="AJ70" s="9"/>
      <c r="AK70" s="9"/>
      <c r="AL70" s="9"/>
      <c r="AM70" s="9"/>
      <c r="AN70" s="9"/>
      <c r="AO70" s="9"/>
      <c r="AP70" s="9"/>
      <c r="AQ70" s="9"/>
      <c r="AR70" s="9"/>
      <c r="AS70" s="9"/>
      <c r="AT70" s="9"/>
      <c r="AU70" s="9"/>
      <c r="AV70" s="9"/>
      <c r="AW70" s="9"/>
      <c r="AX70" s="9"/>
      <c r="AY70" s="9"/>
      <c r="AZ70" s="9">
        <v>0</v>
      </c>
      <c r="BA70" s="9">
        <v>27507</v>
      </c>
      <c r="BB70" s="18">
        <v>42856</v>
      </c>
      <c r="BC70" s="18" t="s">
        <v>619</v>
      </c>
      <c r="BD70" s="9"/>
      <c r="BQ70" s="14"/>
      <c r="BR70" s="14"/>
      <c r="BS70" s="14"/>
      <c r="BT70" s="14"/>
      <c r="BU70" s="14"/>
      <c r="BV70" s="14"/>
      <c r="BW70" s="14"/>
      <c r="BX70" s="14"/>
      <c r="BY70" s="14"/>
      <c r="BZ70" s="14"/>
      <c r="CA70" s="14"/>
      <c r="CB70" s="14"/>
      <c r="CC70" s="14"/>
      <c r="CD70" s="14"/>
      <c r="CE70" s="14"/>
      <c r="CF70" s="14"/>
      <c r="CG70" s="14"/>
      <c r="CH70" s="14"/>
      <c r="CI70" s="14"/>
      <c r="CJ70" s="14"/>
      <c r="CK70" s="14"/>
      <c r="CL70" s="14"/>
    </row>
    <row r="71" spans="1:90" ht="30" x14ac:dyDescent="0.25">
      <c r="A71" s="12" t="s">
        <v>5</v>
      </c>
      <c r="B71" s="15" t="s">
        <v>655</v>
      </c>
      <c r="C71" s="15" t="s">
        <v>655</v>
      </c>
      <c r="D71" s="18" t="s">
        <v>279</v>
      </c>
      <c r="E71" s="11" t="s">
        <v>656</v>
      </c>
      <c r="F71" s="11" t="s">
        <v>657</v>
      </c>
      <c r="G71" s="9">
        <v>115000</v>
      </c>
      <c r="H71" s="9">
        <v>57500</v>
      </c>
      <c r="I71" s="17" t="s">
        <v>214</v>
      </c>
      <c r="J71" s="15"/>
      <c r="K71" s="17" t="s">
        <v>212</v>
      </c>
      <c r="L71" s="15" t="s">
        <v>205</v>
      </c>
      <c r="M71" s="15"/>
      <c r="N71" s="15"/>
      <c r="O71" s="17">
        <v>42912</v>
      </c>
      <c r="P71" s="9">
        <f>Tableau_Lancer_la_requête_à_partir_de_Excel_Files[[#This Row],[Aide Massif Obtenue]]+Tableau_Lancer_la_requête_à_partir_de_Excel_Files[[#This Row],[Autre Public2]]</f>
        <v>57500</v>
      </c>
      <c r="Q71" s="13">
        <f>(Tableau_Lancer_la_requête_à_partir_de_Excel_Files[[#This Row],[Autre Public2]]+Tableau_Lancer_la_requête_à_partir_de_Excel_Files[[#This Row],[Aide Massif Obtenue]])/Tableau_Lancer_la_requête_à_partir_de_Excel_Files[[#This Row],[Coût total déposé]]</f>
        <v>0.5</v>
      </c>
      <c r="R71" s="9">
        <f>Tableau_Lancer_la_requête_à_partir_de_Excel_Files[[#This Row],[Total_Etat_FN2 ]]+Tableau_Lancer_la_requête_à_partir_de_Excel_Files[[#This Row],[Total_Regions_FN2 ]]+Tableau_Lancer_la_requête_à_partir_de_Excel_Files[[#This Row],[Total_Dpts_FN2 ]]+Tableau_Lancer_la_requête_à_partir_de_Excel_Files[[#This Row],[''Prévisionnel FEDER'']]</f>
        <v>57500</v>
      </c>
      <c r="S71" s="22">
        <f>Tableau_Lancer_la_requête_à_partir_de_Excel_Files[[#This Row],[Aide Massif Obtenue]]/Tableau_Lancer_la_requête_à_partir_de_Excel_Files[[#This Row],[Coût total déposé]]</f>
        <v>0.5</v>
      </c>
      <c r="T71" s="9">
        <f>Tableau_Lancer_la_requête_à_partir_de_Excel_Files[[#This Row],[Aide Publique Obtenue]]-Tableau_Lancer_la_requête_à_partir_de_Excel_Files[[#This Row],[Aide Publique demandée]]</f>
        <v>0</v>
      </c>
      <c r="U71" s="9">
        <f>Tableau_Lancer_la_requête_à_partir_de_Excel_Files[[#This Row],[FNADT_FN2]]+Tableau_Lancer_la_requête_à_partir_de_Excel_Files[[#This Row],[AgricultureFN2]]</f>
        <v>57500</v>
      </c>
      <c r="V71" s="9">
        <v>57500</v>
      </c>
      <c r="W71" s="9"/>
      <c r="X71" s="9">
        <f>Tableau_Lancer_la_requête_à_partir_de_Excel_Files[[#This Row],[ALPC_FN2]]+Tableau_Lancer_la_requête_à_partir_de_Excel_Files[[#This Row],[AURA_FN2]]+Tableau_Lancer_la_requête_à_partir_de_Excel_Files[[#This Row],[BFC_FN2]]+Tableau_Lancer_la_requête_à_partir_de_Excel_Files[[#This Row],[LRMP_FN2]]</f>
        <v>0</v>
      </c>
      <c r="Y71" s="9"/>
      <c r="Z71" s="9"/>
      <c r="AA71" s="9"/>
      <c r="AB71" s="9"/>
      <c r="AC71" s="9">
        <f>Tableau_Lancer_la_requête_à_partir_de_Excel_Files[[#This Row],[03_FN2]]+Tableau_Lancer_la_requête_à_partir_de_Excel_Files[[#This Row],[07_FN2]]+Tableau_Lancer_la_requête_à_partir_de_Excel_Files[[#This Row],[11_FN2]]+Tableau_Lancer_la_requête_à_partir_de_Excel_Files[[#This Row],[12_FN2]]+Tableau_Lancer_la_requête_à_partir_de_Excel_Files[[#This Row],[15_FN2]]+Tableau_Lancer_la_requête_à_partir_de_Excel_Files[[#This Row],[19_FN2]]+Tableau_Lancer_la_requête_à_partir_de_Excel_Files[[#This Row],[21_FN2]]+Tableau_Lancer_la_requête_à_partir_de_Excel_Files[[#This Row],[23_FN2]]+Tableau_Lancer_la_requête_à_partir_de_Excel_Files[[#This Row],[30_FN2]]+Tableau_Lancer_la_requête_à_partir_de_Excel_Files[[#This Row],[34_FN2]]+Tableau_Lancer_la_requête_à_partir_de_Excel_Files[[#This Row],[42_FN2]]+Tableau_Lancer_la_requête_à_partir_de_Excel_Files[[#This Row],[43_FN2]]+Tableau_Lancer_la_requête_à_partir_de_Excel_Files[[#This Row],[46_FN2]]+Tableau_Lancer_la_requête_à_partir_de_Excel_Files[[#This Row],[48_FN2]]+Tableau_Lancer_la_requête_à_partir_de_Excel_Files[[#This Row],[58_FN2]]+Tableau_Lancer_la_requête_à_partir_de_Excel_Files[[#This Row],[63_FN2]]+Tableau_Lancer_la_requête_à_partir_de_Excel_Files[[#This Row],[69_FN2]]+Tableau_Lancer_la_requête_à_partir_de_Excel_Files[[#This Row],[71_FN2]]+Tableau_Lancer_la_requête_à_partir_de_Excel_Files[[#This Row],[81_FN2]]+Tableau_Lancer_la_requête_à_partir_de_Excel_Files[[#This Row],[82_FN2]]+Tableau_Lancer_la_requête_à_partir_de_Excel_Files[[#This Row],[87_FN2]]+Tableau_Lancer_la_requête_à_partir_de_Excel_Files[[#This Row],[89_FN2]]</f>
        <v>0</v>
      </c>
      <c r="AD71" s="9"/>
      <c r="AE71" s="9"/>
      <c r="AF71" s="9"/>
      <c r="AG71" s="9"/>
      <c r="AH71" s="9"/>
      <c r="AI71" s="9"/>
      <c r="AJ71" s="9"/>
      <c r="AK71" s="9"/>
      <c r="AL71" s="9"/>
      <c r="AM71" s="9"/>
      <c r="AN71" s="9"/>
      <c r="AO71" s="9"/>
      <c r="AP71" s="9"/>
      <c r="AQ71" s="9"/>
      <c r="AR71" s="9"/>
      <c r="AS71" s="9"/>
      <c r="AT71" s="9"/>
      <c r="AU71" s="9"/>
      <c r="AV71" s="9"/>
      <c r="AW71" s="9"/>
      <c r="AX71" s="9"/>
      <c r="AY71" s="9"/>
      <c r="AZ71" s="9">
        <v>0</v>
      </c>
      <c r="BA71" s="9">
        <v>0</v>
      </c>
      <c r="BB71" s="18"/>
      <c r="BC71" s="18" t="s">
        <v>619</v>
      </c>
      <c r="BD71" s="9"/>
      <c r="BQ71" s="14"/>
      <c r="BR71" s="14"/>
      <c r="BS71" s="14"/>
      <c r="BT71" s="14"/>
      <c r="BU71" s="14"/>
      <c r="BV71" s="14"/>
      <c r="BW71" s="14"/>
      <c r="BX71" s="14"/>
      <c r="BY71" s="14"/>
      <c r="BZ71" s="14"/>
      <c r="CA71" s="14"/>
      <c r="CB71" s="14"/>
      <c r="CC71" s="14"/>
      <c r="CD71" s="14"/>
      <c r="CE71" s="14"/>
      <c r="CF71" s="14"/>
      <c r="CG71" s="14"/>
      <c r="CH71" s="14"/>
      <c r="CI71" s="14"/>
      <c r="CJ71" s="14"/>
      <c r="CK71" s="14"/>
      <c r="CL71" s="14"/>
    </row>
    <row r="72" spans="1:90" x14ac:dyDescent="0.25">
      <c r="A72" s="12" t="s">
        <v>5</v>
      </c>
      <c r="B72" s="15" t="s">
        <v>658</v>
      </c>
      <c r="C72" s="15" t="s">
        <v>658</v>
      </c>
      <c r="D72" s="18" t="s">
        <v>279</v>
      </c>
      <c r="E72" s="11" t="s">
        <v>659</v>
      </c>
      <c r="F72" s="11" t="s">
        <v>660</v>
      </c>
      <c r="G72" s="9">
        <v>80000</v>
      </c>
      <c r="H72" s="9">
        <v>40000</v>
      </c>
      <c r="I72" s="17" t="s">
        <v>214</v>
      </c>
      <c r="J72" s="15"/>
      <c r="K72" s="17" t="s">
        <v>212</v>
      </c>
      <c r="L72" s="15" t="s">
        <v>205</v>
      </c>
      <c r="M72" s="15"/>
      <c r="N72" s="15"/>
      <c r="O72" s="17">
        <v>42964</v>
      </c>
      <c r="P72" s="9">
        <f>Tableau_Lancer_la_requête_à_partir_de_Excel_Files[[#This Row],[Aide Massif Obtenue]]+Tableau_Lancer_la_requête_à_partir_de_Excel_Files[[#This Row],[Autre Public2]]</f>
        <v>40000</v>
      </c>
      <c r="Q72" s="13">
        <f>(Tableau_Lancer_la_requête_à_partir_de_Excel_Files[[#This Row],[Autre Public2]]+Tableau_Lancer_la_requête_à_partir_de_Excel_Files[[#This Row],[Aide Massif Obtenue]])/Tableau_Lancer_la_requête_à_partir_de_Excel_Files[[#This Row],[Coût total déposé]]</f>
        <v>0.5</v>
      </c>
      <c r="R72" s="9">
        <f>Tableau_Lancer_la_requête_à_partir_de_Excel_Files[[#This Row],[Total_Etat_FN2 ]]+Tableau_Lancer_la_requête_à_partir_de_Excel_Files[[#This Row],[Total_Regions_FN2 ]]+Tableau_Lancer_la_requête_à_partir_de_Excel_Files[[#This Row],[Total_Dpts_FN2 ]]+Tableau_Lancer_la_requête_à_partir_de_Excel_Files[[#This Row],[''Prévisionnel FEDER'']]</f>
        <v>40000</v>
      </c>
      <c r="S72" s="22">
        <f>Tableau_Lancer_la_requête_à_partir_de_Excel_Files[[#This Row],[Aide Massif Obtenue]]/Tableau_Lancer_la_requête_à_partir_de_Excel_Files[[#This Row],[Coût total déposé]]</f>
        <v>0.5</v>
      </c>
      <c r="T72" s="9">
        <f>Tableau_Lancer_la_requête_à_partir_de_Excel_Files[[#This Row],[Aide Publique Obtenue]]-Tableau_Lancer_la_requête_à_partir_de_Excel_Files[[#This Row],[Aide Publique demandée]]</f>
        <v>0</v>
      </c>
      <c r="U72" s="9">
        <f>Tableau_Lancer_la_requête_à_partir_de_Excel_Files[[#This Row],[FNADT_FN2]]+Tableau_Lancer_la_requête_à_partir_de_Excel_Files[[#This Row],[AgricultureFN2]]</f>
        <v>40000</v>
      </c>
      <c r="V72" s="9">
        <v>40000</v>
      </c>
      <c r="W72" s="9"/>
      <c r="X72" s="9">
        <f>Tableau_Lancer_la_requête_à_partir_de_Excel_Files[[#This Row],[ALPC_FN2]]+Tableau_Lancer_la_requête_à_partir_de_Excel_Files[[#This Row],[AURA_FN2]]+Tableau_Lancer_la_requête_à_partir_de_Excel_Files[[#This Row],[BFC_FN2]]+Tableau_Lancer_la_requête_à_partir_de_Excel_Files[[#This Row],[LRMP_FN2]]</f>
        <v>0</v>
      </c>
      <c r="Y72" s="9"/>
      <c r="Z72" s="9"/>
      <c r="AA72" s="9"/>
      <c r="AB72" s="9"/>
      <c r="AC72" s="9">
        <f>Tableau_Lancer_la_requête_à_partir_de_Excel_Files[[#This Row],[03_FN2]]+Tableau_Lancer_la_requête_à_partir_de_Excel_Files[[#This Row],[07_FN2]]+Tableau_Lancer_la_requête_à_partir_de_Excel_Files[[#This Row],[11_FN2]]+Tableau_Lancer_la_requête_à_partir_de_Excel_Files[[#This Row],[12_FN2]]+Tableau_Lancer_la_requête_à_partir_de_Excel_Files[[#This Row],[15_FN2]]+Tableau_Lancer_la_requête_à_partir_de_Excel_Files[[#This Row],[19_FN2]]+Tableau_Lancer_la_requête_à_partir_de_Excel_Files[[#This Row],[21_FN2]]+Tableau_Lancer_la_requête_à_partir_de_Excel_Files[[#This Row],[23_FN2]]+Tableau_Lancer_la_requête_à_partir_de_Excel_Files[[#This Row],[30_FN2]]+Tableau_Lancer_la_requête_à_partir_de_Excel_Files[[#This Row],[34_FN2]]+Tableau_Lancer_la_requête_à_partir_de_Excel_Files[[#This Row],[42_FN2]]+Tableau_Lancer_la_requête_à_partir_de_Excel_Files[[#This Row],[43_FN2]]+Tableau_Lancer_la_requête_à_partir_de_Excel_Files[[#This Row],[46_FN2]]+Tableau_Lancer_la_requête_à_partir_de_Excel_Files[[#This Row],[48_FN2]]+Tableau_Lancer_la_requête_à_partir_de_Excel_Files[[#This Row],[58_FN2]]+Tableau_Lancer_la_requête_à_partir_de_Excel_Files[[#This Row],[63_FN2]]+Tableau_Lancer_la_requête_à_partir_de_Excel_Files[[#This Row],[69_FN2]]+Tableau_Lancer_la_requête_à_partir_de_Excel_Files[[#This Row],[71_FN2]]+Tableau_Lancer_la_requête_à_partir_de_Excel_Files[[#This Row],[81_FN2]]+Tableau_Lancer_la_requête_à_partir_de_Excel_Files[[#This Row],[82_FN2]]+Tableau_Lancer_la_requête_à_partir_de_Excel_Files[[#This Row],[87_FN2]]+Tableau_Lancer_la_requête_à_partir_de_Excel_Files[[#This Row],[89_FN2]]</f>
        <v>0</v>
      </c>
      <c r="AD72" s="9"/>
      <c r="AE72" s="9"/>
      <c r="AF72" s="9"/>
      <c r="AG72" s="9"/>
      <c r="AH72" s="9"/>
      <c r="AI72" s="9"/>
      <c r="AJ72" s="9"/>
      <c r="AK72" s="9"/>
      <c r="AL72" s="9"/>
      <c r="AM72" s="9"/>
      <c r="AN72" s="9"/>
      <c r="AO72" s="9"/>
      <c r="AP72" s="9"/>
      <c r="AQ72" s="9"/>
      <c r="AR72" s="9"/>
      <c r="AS72" s="9"/>
      <c r="AT72" s="9"/>
      <c r="AU72" s="9"/>
      <c r="AV72" s="9"/>
      <c r="AW72" s="9"/>
      <c r="AX72" s="9"/>
      <c r="AY72" s="9"/>
      <c r="AZ72" s="9">
        <v>0</v>
      </c>
      <c r="BA72" s="9">
        <v>0</v>
      </c>
      <c r="BB72" s="18"/>
      <c r="BC72" s="18" t="s">
        <v>619</v>
      </c>
      <c r="BD72" s="9"/>
      <c r="BQ72" s="14"/>
      <c r="BR72" s="14"/>
      <c r="BS72" s="14"/>
      <c r="BT72" s="14"/>
      <c r="BU72" s="14"/>
      <c r="BV72" s="14"/>
      <c r="BW72" s="14"/>
      <c r="BX72" s="14"/>
      <c r="BY72" s="14"/>
      <c r="BZ72" s="14"/>
      <c r="CA72" s="14"/>
      <c r="CB72" s="14"/>
      <c r="CC72" s="14"/>
      <c r="CD72" s="14"/>
      <c r="CE72" s="14"/>
      <c r="CF72" s="14"/>
      <c r="CG72" s="14"/>
      <c r="CH72" s="14"/>
      <c r="CI72" s="14"/>
      <c r="CJ72" s="14"/>
      <c r="CK72" s="14"/>
      <c r="CL72" s="14"/>
    </row>
    <row r="73" spans="1:90" ht="30" x14ac:dyDescent="0.25">
      <c r="A73" s="12" t="s">
        <v>5</v>
      </c>
      <c r="B73" s="15" t="s">
        <v>661</v>
      </c>
      <c r="C73" s="15" t="s">
        <v>661</v>
      </c>
      <c r="D73" s="18" t="s">
        <v>279</v>
      </c>
      <c r="E73" s="11" t="s">
        <v>662</v>
      </c>
      <c r="F73" s="11" t="s">
        <v>663</v>
      </c>
      <c r="G73" s="9">
        <v>253842</v>
      </c>
      <c r="H73" s="9">
        <v>100000</v>
      </c>
      <c r="I73" s="17" t="s">
        <v>664</v>
      </c>
      <c r="J73" s="15"/>
      <c r="K73" s="17" t="s">
        <v>212</v>
      </c>
      <c r="L73" s="15" t="s">
        <v>205</v>
      </c>
      <c r="M73" s="15"/>
      <c r="N73" s="15"/>
      <c r="O73" s="17">
        <v>42978</v>
      </c>
      <c r="P73" s="9">
        <f>Tableau_Lancer_la_requête_à_partir_de_Excel_Files[[#This Row],[Aide Massif Obtenue]]+Tableau_Lancer_la_requête_à_partir_de_Excel_Files[[#This Row],[Autre Public2]]</f>
        <v>100000</v>
      </c>
      <c r="Q73" s="13">
        <f>(Tableau_Lancer_la_requête_à_partir_de_Excel_Files[[#This Row],[Autre Public2]]+Tableau_Lancer_la_requête_à_partir_de_Excel_Files[[#This Row],[Aide Massif Obtenue]])/Tableau_Lancer_la_requête_à_partir_de_Excel_Files[[#This Row],[Coût total déposé]]</f>
        <v>0.39394584032587199</v>
      </c>
      <c r="R73" s="9">
        <f>Tableau_Lancer_la_requête_à_partir_de_Excel_Files[[#This Row],[Total_Etat_FN2 ]]+Tableau_Lancer_la_requête_à_partir_de_Excel_Files[[#This Row],[Total_Regions_FN2 ]]+Tableau_Lancer_la_requête_à_partir_de_Excel_Files[[#This Row],[Total_Dpts_FN2 ]]+Tableau_Lancer_la_requête_à_partir_de_Excel_Files[[#This Row],[''Prévisionnel FEDER'']]</f>
        <v>100000</v>
      </c>
      <c r="S73" s="22">
        <f>Tableau_Lancer_la_requête_à_partir_de_Excel_Files[[#This Row],[Aide Massif Obtenue]]/Tableau_Lancer_la_requête_à_partir_de_Excel_Files[[#This Row],[Coût total déposé]]</f>
        <v>0.39394584032587199</v>
      </c>
      <c r="T73" s="9">
        <f>Tableau_Lancer_la_requête_à_partir_de_Excel_Files[[#This Row],[Aide Publique Obtenue]]-Tableau_Lancer_la_requête_à_partir_de_Excel_Files[[#This Row],[Aide Publique demandée]]</f>
        <v>0</v>
      </c>
      <c r="U73" s="9">
        <f>Tableau_Lancer_la_requête_à_partir_de_Excel_Files[[#This Row],[FNADT_FN2]]+Tableau_Lancer_la_requête_à_partir_de_Excel_Files[[#This Row],[AgricultureFN2]]</f>
        <v>100000</v>
      </c>
      <c r="V73" s="9">
        <v>100000</v>
      </c>
      <c r="W73" s="9"/>
      <c r="X73" s="9">
        <f>Tableau_Lancer_la_requête_à_partir_de_Excel_Files[[#This Row],[ALPC_FN2]]+Tableau_Lancer_la_requête_à_partir_de_Excel_Files[[#This Row],[AURA_FN2]]+Tableau_Lancer_la_requête_à_partir_de_Excel_Files[[#This Row],[BFC_FN2]]+Tableau_Lancer_la_requête_à_partir_de_Excel_Files[[#This Row],[LRMP_FN2]]</f>
        <v>0</v>
      </c>
      <c r="Y73" s="9"/>
      <c r="Z73" s="9"/>
      <c r="AA73" s="9"/>
      <c r="AB73" s="9"/>
      <c r="AC73" s="9">
        <f>Tableau_Lancer_la_requête_à_partir_de_Excel_Files[[#This Row],[03_FN2]]+Tableau_Lancer_la_requête_à_partir_de_Excel_Files[[#This Row],[07_FN2]]+Tableau_Lancer_la_requête_à_partir_de_Excel_Files[[#This Row],[11_FN2]]+Tableau_Lancer_la_requête_à_partir_de_Excel_Files[[#This Row],[12_FN2]]+Tableau_Lancer_la_requête_à_partir_de_Excel_Files[[#This Row],[15_FN2]]+Tableau_Lancer_la_requête_à_partir_de_Excel_Files[[#This Row],[19_FN2]]+Tableau_Lancer_la_requête_à_partir_de_Excel_Files[[#This Row],[21_FN2]]+Tableau_Lancer_la_requête_à_partir_de_Excel_Files[[#This Row],[23_FN2]]+Tableau_Lancer_la_requête_à_partir_de_Excel_Files[[#This Row],[30_FN2]]+Tableau_Lancer_la_requête_à_partir_de_Excel_Files[[#This Row],[34_FN2]]+Tableau_Lancer_la_requête_à_partir_de_Excel_Files[[#This Row],[42_FN2]]+Tableau_Lancer_la_requête_à_partir_de_Excel_Files[[#This Row],[43_FN2]]+Tableau_Lancer_la_requête_à_partir_de_Excel_Files[[#This Row],[46_FN2]]+Tableau_Lancer_la_requête_à_partir_de_Excel_Files[[#This Row],[48_FN2]]+Tableau_Lancer_la_requête_à_partir_de_Excel_Files[[#This Row],[58_FN2]]+Tableau_Lancer_la_requête_à_partir_de_Excel_Files[[#This Row],[63_FN2]]+Tableau_Lancer_la_requête_à_partir_de_Excel_Files[[#This Row],[69_FN2]]+Tableau_Lancer_la_requête_à_partir_de_Excel_Files[[#This Row],[71_FN2]]+Tableau_Lancer_la_requête_à_partir_de_Excel_Files[[#This Row],[81_FN2]]+Tableau_Lancer_la_requête_à_partir_de_Excel_Files[[#This Row],[82_FN2]]+Tableau_Lancer_la_requête_à_partir_de_Excel_Files[[#This Row],[87_FN2]]+Tableau_Lancer_la_requête_à_partir_de_Excel_Files[[#This Row],[89_FN2]]</f>
        <v>0</v>
      </c>
      <c r="AD73" s="9"/>
      <c r="AE73" s="9"/>
      <c r="AF73" s="9"/>
      <c r="AG73" s="9"/>
      <c r="AH73" s="9"/>
      <c r="AI73" s="9"/>
      <c r="AJ73" s="9"/>
      <c r="AK73" s="9"/>
      <c r="AL73" s="9"/>
      <c r="AM73" s="9"/>
      <c r="AN73" s="9"/>
      <c r="AO73" s="9"/>
      <c r="AP73" s="9"/>
      <c r="AQ73" s="9"/>
      <c r="AR73" s="9"/>
      <c r="AS73" s="9"/>
      <c r="AT73" s="9"/>
      <c r="AU73" s="9"/>
      <c r="AV73" s="9"/>
      <c r="AW73" s="9"/>
      <c r="AX73" s="9"/>
      <c r="AY73" s="9"/>
      <c r="AZ73" s="9">
        <v>0</v>
      </c>
      <c r="BA73" s="9">
        <v>0</v>
      </c>
      <c r="BB73" s="18"/>
      <c r="BC73" s="18" t="s">
        <v>619</v>
      </c>
      <c r="BD73" s="9"/>
      <c r="BQ73" s="14"/>
      <c r="BR73" s="14"/>
      <c r="BS73" s="14"/>
      <c r="BT73" s="14"/>
      <c r="BU73" s="14"/>
      <c r="BV73" s="14"/>
      <c r="BW73" s="14"/>
      <c r="BX73" s="14"/>
      <c r="BY73" s="14"/>
      <c r="BZ73" s="14"/>
      <c r="CA73" s="14"/>
      <c r="CB73" s="14"/>
      <c r="CC73" s="14"/>
      <c r="CD73" s="14"/>
      <c r="CE73" s="14"/>
      <c r="CF73" s="14"/>
      <c r="CG73" s="14"/>
      <c r="CH73" s="14"/>
      <c r="CI73" s="14"/>
      <c r="CJ73" s="14"/>
      <c r="CK73" s="14"/>
      <c r="CL73" s="14"/>
    </row>
    <row r="74" spans="1:90" ht="30" x14ac:dyDescent="0.25">
      <c r="A74" s="12" t="s">
        <v>5</v>
      </c>
      <c r="B74" s="15" t="s">
        <v>665</v>
      </c>
      <c r="C74" s="15" t="s">
        <v>665</v>
      </c>
      <c r="D74" s="18" t="s">
        <v>279</v>
      </c>
      <c r="E74" s="11" t="s">
        <v>666</v>
      </c>
      <c r="F74" s="11" t="s">
        <v>667</v>
      </c>
      <c r="G74" s="9">
        <v>152316.79999999999</v>
      </c>
      <c r="H74" s="9">
        <v>78680.39</v>
      </c>
      <c r="I74" s="17" t="s">
        <v>668</v>
      </c>
      <c r="J74" s="15"/>
      <c r="K74" s="17" t="s">
        <v>212</v>
      </c>
      <c r="L74" s="15" t="s">
        <v>205</v>
      </c>
      <c r="M74" s="15"/>
      <c r="N74" s="15"/>
      <c r="O74" s="17">
        <v>42917</v>
      </c>
      <c r="P74" s="9">
        <f>Tableau_Lancer_la_requête_à_partir_de_Excel_Files[[#This Row],[Aide Massif Obtenue]]+Tableau_Lancer_la_requête_à_partir_de_Excel_Files[[#This Row],[Autre Public2]]</f>
        <v>78680.39</v>
      </c>
      <c r="Q74" s="13">
        <f>(Tableau_Lancer_la_requête_à_partir_de_Excel_Files[[#This Row],[Autre Public2]]+Tableau_Lancer_la_requête_à_partir_de_Excel_Files[[#This Row],[Aide Massif Obtenue]])/Tableau_Lancer_la_requête_à_partir_de_Excel_Files[[#This Row],[Coût total déposé]]</f>
        <v>0.51655753009517014</v>
      </c>
      <c r="R74" s="9">
        <f>Tableau_Lancer_la_requête_à_partir_de_Excel_Files[[#This Row],[Total_Etat_FN2 ]]+Tableau_Lancer_la_requête_à_partir_de_Excel_Files[[#This Row],[Total_Regions_FN2 ]]+Tableau_Lancer_la_requête_à_partir_de_Excel_Files[[#This Row],[Total_Dpts_FN2 ]]+Tableau_Lancer_la_requête_à_partir_de_Excel_Files[[#This Row],[''Prévisionnel FEDER'']]</f>
        <v>76013.19</v>
      </c>
      <c r="S74" s="21">
        <f>Tableau_Lancer_la_requête_à_partir_de_Excel_Files[[#This Row],[Aide Massif Obtenue]]/Tableau_Lancer_la_requête_à_partir_de_Excel_Files[[#This Row],[Coût total déposé]]</f>
        <v>0.49904665801802567</v>
      </c>
      <c r="T74" s="9">
        <f>Tableau_Lancer_la_requête_à_partir_de_Excel_Files[[#This Row],[Aide Publique Obtenue]]-Tableau_Lancer_la_requête_à_partir_de_Excel_Files[[#This Row],[Aide Publique demandée]]</f>
        <v>0</v>
      </c>
      <c r="U74" s="9">
        <f>Tableau_Lancer_la_requête_à_partir_de_Excel_Files[[#This Row],[FNADT_FN2]]+Tableau_Lancer_la_requête_à_partir_de_Excel_Files[[#This Row],[AgricultureFN2]]</f>
        <v>76013.19</v>
      </c>
      <c r="V74" s="9">
        <v>76013.19</v>
      </c>
      <c r="W74" s="9"/>
      <c r="X74" s="9">
        <f>Tableau_Lancer_la_requête_à_partir_de_Excel_Files[[#This Row],[ALPC_FN2]]+Tableau_Lancer_la_requête_à_partir_de_Excel_Files[[#This Row],[AURA_FN2]]+Tableau_Lancer_la_requête_à_partir_de_Excel_Files[[#This Row],[BFC_FN2]]+Tableau_Lancer_la_requête_à_partir_de_Excel_Files[[#This Row],[LRMP_FN2]]</f>
        <v>0</v>
      </c>
      <c r="Y74" s="9"/>
      <c r="Z74" s="9"/>
      <c r="AA74" s="9"/>
      <c r="AB74" s="9"/>
      <c r="AC74" s="9">
        <f>Tableau_Lancer_la_requête_à_partir_de_Excel_Files[[#This Row],[03_FN2]]+Tableau_Lancer_la_requête_à_partir_de_Excel_Files[[#This Row],[07_FN2]]+Tableau_Lancer_la_requête_à_partir_de_Excel_Files[[#This Row],[11_FN2]]+Tableau_Lancer_la_requête_à_partir_de_Excel_Files[[#This Row],[12_FN2]]+Tableau_Lancer_la_requête_à_partir_de_Excel_Files[[#This Row],[15_FN2]]+Tableau_Lancer_la_requête_à_partir_de_Excel_Files[[#This Row],[19_FN2]]+Tableau_Lancer_la_requête_à_partir_de_Excel_Files[[#This Row],[21_FN2]]+Tableau_Lancer_la_requête_à_partir_de_Excel_Files[[#This Row],[23_FN2]]+Tableau_Lancer_la_requête_à_partir_de_Excel_Files[[#This Row],[30_FN2]]+Tableau_Lancer_la_requête_à_partir_de_Excel_Files[[#This Row],[34_FN2]]+Tableau_Lancer_la_requête_à_partir_de_Excel_Files[[#This Row],[42_FN2]]+Tableau_Lancer_la_requête_à_partir_de_Excel_Files[[#This Row],[43_FN2]]+Tableau_Lancer_la_requête_à_partir_de_Excel_Files[[#This Row],[46_FN2]]+Tableau_Lancer_la_requête_à_partir_de_Excel_Files[[#This Row],[48_FN2]]+Tableau_Lancer_la_requête_à_partir_de_Excel_Files[[#This Row],[58_FN2]]+Tableau_Lancer_la_requête_à_partir_de_Excel_Files[[#This Row],[63_FN2]]+Tableau_Lancer_la_requête_à_partir_de_Excel_Files[[#This Row],[69_FN2]]+Tableau_Lancer_la_requête_à_partir_de_Excel_Files[[#This Row],[71_FN2]]+Tableau_Lancer_la_requête_à_partir_de_Excel_Files[[#This Row],[81_FN2]]+Tableau_Lancer_la_requête_à_partir_de_Excel_Files[[#This Row],[82_FN2]]+Tableau_Lancer_la_requête_à_partir_de_Excel_Files[[#This Row],[87_FN2]]+Tableau_Lancer_la_requête_à_partir_de_Excel_Files[[#This Row],[89_FN2]]</f>
        <v>0</v>
      </c>
      <c r="AD74" s="9"/>
      <c r="AE74" s="9"/>
      <c r="AF74" s="9"/>
      <c r="AG74" s="9"/>
      <c r="AH74" s="9"/>
      <c r="AI74" s="9"/>
      <c r="AJ74" s="9"/>
      <c r="AK74" s="9"/>
      <c r="AL74" s="9"/>
      <c r="AM74" s="9"/>
      <c r="AN74" s="9"/>
      <c r="AO74" s="9"/>
      <c r="AP74" s="9"/>
      <c r="AQ74" s="9"/>
      <c r="AR74" s="9"/>
      <c r="AS74" s="9"/>
      <c r="AT74" s="9"/>
      <c r="AU74" s="9"/>
      <c r="AV74" s="9"/>
      <c r="AW74" s="9"/>
      <c r="AX74" s="9"/>
      <c r="AY74" s="9"/>
      <c r="AZ74" s="9">
        <v>2667.2</v>
      </c>
      <c r="BA74" s="9">
        <v>0</v>
      </c>
      <c r="BB74" s="18"/>
      <c r="BC74" s="18" t="s">
        <v>619</v>
      </c>
      <c r="BD74" s="9"/>
      <c r="BQ74" s="14"/>
      <c r="BR74" s="14"/>
      <c r="BS74" s="14"/>
      <c r="BT74" s="14"/>
      <c r="BU74" s="14"/>
      <c r="BV74" s="14"/>
      <c r="BW74" s="14"/>
      <c r="BX74" s="14"/>
      <c r="BY74" s="14"/>
      <c r="BZ74" s="14"/>
      <c r="CA74" s="14"/>
      <c r="CB74" s="14"/>
      <c r="CC74" s="14"/>
      <c r="CD74" s="14"/>
      <c r="CE74" s="14"/>
      <c r="CF74" s="14"/>
      <c r="CG74" s="14"/>
      <c r="CH74" s="14"/>
      <c r="CI74" s="14"/>
      <c r="CJ74" s="14"/>
      <c r="CK74" s="14"/>
      <c r="CL74" s="14"/>
    </row>
    <row r="75" spans="1:90" ht="45" x14ac:dyDescent="0.25">
      <c r="A75" s="12" t="s">
        <v>5</v>
      </c>
      <c r="B75" s="15" t="s">
        <v>465</v>
      </c>
      <c r="C75" s="15" t="s">
        <v>465</v>
      </c>
      <c r="D75" s="18" t="s">
        <v>290</v>
      </c>
      <c r="E75" s="11" t="s">
        <v>466</v>
      </c>
      <c r="F75" s="11" t="s">
        <v>467</v>
      </c>
      <c r="G75" s="9">
        <v>300237.11</v>
      </c>
      <c r="H75" s="9">
        <v>150000</v>
      </c>
      <c r="I75" s="17" t="s">
        <v>560</v>
      </c>
      <c r="J75" s="15"/>
      <c r="K75" s="17" t="s">
        <v>212</v>
      </c>
      <c r="L75" s="15" t="s">
        <v>205</v>
      </c>
      <c r="M75" s="15" t="s">
        <v>206</v>
      </c>
      <c r="N75" s="15"/>
      <c r="O75" s="17">
        <v>42986</v>
      </c>
      <c r="P75" s="9">
        <f>Tableau_Lancer_la_requête_à_partir_de_Excel_Files[[#This Row],[Aide Massif Obtenue]]+Tableau_Lancer_la_requête_à_partir_de_Excel_Files[[#This Row],[Autre Public2]]</f>
        <v>150000</v>
      </c>
      <c r="Q75" s="13">
        <f>(Tableau_Lancer_la_requête_à_partir_de_Excel_Files[[#This Row],[Autre Public2]]+Tableau_Lancer_la_requête_à_partir_de_Excel_Files[[#This Row],[Aide Massif Obtenue]])/Tableau_Lancer_la_requête_à_partir_de_Excel_Files[[#This Row],[Coût total déposé]]</f>
        <v>0.49960512875973262</v>
      </c>
      <c r="R75" s="9">
        <f>Tableau_Lancer_la_requête_à_partir_de_Excel_Files[[#This Row],[Total_Etat_FN2 ]]+Tableau_Lancer_la_requête_à_partir_de_Excel_Files[[#This Row],[Total_Regions_FN2 ]]+Tableau_Lancer_la_requête_à_partir_de_Excel_Files[[#This Row],[Total_Dpts_FN2 ]]+Tableau_Lancer_la_requête_à_partir_de_Excel_Files[[#This Row],[''Prévisionnel FEDER'']]</f>
        <v>150000</v>
      </c>
      <c r="S75" s="21">
        <f>Tableau_Lancer_la_requête_à_partir_de_Excel_Files[[#This Row],[Aide Massif Obtenue]]/Tableau_Lancer_la_requête_à_partir_de_Excel_Files[[#This Row],[Coût total déposé]]</f>
        <v>0.49960512875973262</v>
      </c>
      <c r="T75" s="9">
        <f>Tableau_Lancer_la_requête_à_partir_de_Excel_Files[[#This Row],[Aide Publique Obtenue]]-Tableau_Lancer_la_requête_à_partir_de_Excel_Files[[#This Row],[Aide Publique demandée]]</f>
        <v>0</v>
      </c>
      <c r="U75" s="9">
        <f>Tableau_Lancer_la_requête_à_partir_de_Excel_Files[[#This Row],[FNADT_FN2]]+Tableau_Lancer_la_requête_à_partir_de_Excel_Files[[#This Row],[AgricultureFN2]]</f>
        <v>75000</v>
      </c>
      <c r="V75" s="9">
        <v>75000</v>
      </c>
      <c r="W75" s="9"/>
      <c r="X75" s="9">
        <f>Tableau_Lancer_la_requête_à_partir_de_Excel_Files[[#This Row],[ALPC_FN2]]+Tableau_Lancer_la_requête_à_partir_de_Excel_Files[[#This Row],[AURA_FN2]]+Tableau_Lancer_la_requête_à_partir_de_Excel_Files[[#This Row],[BFC_FN2]]+Tableau_Lancer_la_requête_à_partir_de_Excel_Files[[#This Row],[LRMP_FN2]]</f>
        <v>75000</v>
      </c>
      <c r="Y75" s="9"/>
      <c r="Z75" s="9">
        <v>75000</v>
      </c>
      <c r="AA75" s="9"/>
      <c r="AB75" s="9"/>
      <c r="AC75" s="9">
        <f>Tableau_Lancer_la_requête_à_partir_de_Excel_Files[[#This Row],[03_FN2]]+Tableau_Lancer_la_requête_à_partir_de_Excel_Files[[#This Row],[07_FN2]]+Tableau_Lancer_la_requête_à_partir_de_Excel_Files[[#This Row],[11_FN2]]+Tableau_Lancer_la_requête_à_partir_de_Excel_Files[[#This Row],[12_FN2]]+Tableau_Lancer_la_requête_à_partir_de_Excel_Files[[#This Row],[15_FN2]]+Tableau_Lancer_la_requête_à_partir_de_Excel_Files[[#This Row],[19_FN2]]+Tableau_Lancer_la_requête_à_partir_de_Excel_Files[[#This Row],[21_FN2]]+Tableau_Lancer_la_requête_à_partir_de_Excel_Files[[#This Row],[23_FN2]]+Tableau_Lancer_la_requête_à_partir_de_Excel_Files[[#This Row],[30_FN2]]+Tableau_Lancer_la_requête_à_partir_de_Excel_Files[[#This Row],[34_FN2]]+Tableau_Lancer_la_requête_à_partir_de_Excel_Files[[#This Row],[42_FN2]]+Tableau_Lancer_la_requête_à_partir_de_Excel_Files[[#This Row],[43_FN2]]+Tableau_Lancer_la_requête_à_partir_de_Excel_Files[[#This Row],[46_FN2]]+Tableau_Lancer_la_requête_à_partir_de_Excel_Files[[#This Row],[48_FN2]]+Tableau_Lancer_la_requête_à_partir_de_Excel_Files[[#This Row],[58_FN2]]+Tableau_Lancer_la_requête_à_partir_de_Excel_Files[[#This Row],[63_FN2]]+Tableau_Lancer_la_requête_à_partir_de_Excel_Files[[#This Row],[69_FN2]]+Tableau_Lancer_la_requête_à_partir_de_Excel_Files[[#This Row],[71_FN2]]+Tableau_Lancer_la_requête_à_partir_de_Excel_Files[[#This Row],[81_FN2]]+Tableau_Lancer_la_requête_à_partir_de_Excel_Files[[#This Row],[82_FN2]]+Tableau_Lancer_la_requête_à_partir_de_Excel_Files[[#This Row],[87_FN2]]+Tableau_Lancer_la_requête_à_partir_de_Excel_Files[[#This Row],[89_FN2]]</f>
        <v>0</v>
      </c>
      <c r="AD75" s="9"/>
      <c r="AE75" s="9"/>
      <c r="AF75" s="9"/>
      <c r="AG75" s="9"/>
      <c r="AH75" s="9"/>
      <c r="AI75" s="9"/>
      <c r="AJ75" s="9"/>
      <c r="AK75" s="9"/>
      <c r="AL75" s="9"/>
      <c r="AM75" s="9"/>
      <c r="AN75" s="9"/>
      <c r="AO75" s="9"/>
      <c r="AP75" s="9"/>
      <c r="AQ75" s="9"/>
      <c r="AR75" s="9"/>
      <c r="AS75" s="9"/>
      <c r="AT75" s="9"/>
      <c r="AU75" s="9"/>
      <c r="AV75" s="9"/>
      <c r="AW75" s="9"/>
      <c r="AX75" s="9"/>
      <c r="AY75" s="9"/>
      <c r="AZ75" s="9">
        <v>0</v>
      </c>
      <c r="BA75" s="9">
        <v>0</v>
      </c>
      <c r="BB75" s="18"/>
      <c r="BC75" s="18" t="s">
        <v>45</v>
      </c>
      <c r="BD75" s="9"/>
      <c r="BQ75" s="14"/>
      <c r="BR75" s="14"/>
      <c r="BS75" s="14"/>
      <c r="BT75" s="14"/>
      <c r="BU75" s="14"/>
      <c r="BV75" s="14"/>
      <c r="BW75" s="14"/>
      <c r="BX75" s="14"/>
      <c r="BY75" s="14"/>
      <c r="BZ75" s="14"/>
      <c r="CA75" s="14"/>
      <c r="CB75" s="14"/>
      <c r="CC75" s="14"/>
      <c r="CD75" s="14"/>
      <c r="CE75" s="14"/>
      <c r="CF75" s="14"/>
      <c r="CG75" s="14"/>
      <c r="CH75" s="14"/>
      <c r="CI75" s="14"/>
      <c r="CJ75" s="14"/>
      <c r="CK75" s="14"/>
      <c r="CL75" s="14"/>
    </row>
    <row r="76" spans="1:90" ht="30" x14ac:dyDescent="0.25">
      <c r="A76" s="12" t="s">
        <v>6</v>
      </c>
      <c r="B76" s="15" t="s">
        <v>397</v>
      </c>
      <c r="C76" s="15" t="s">
        <v>633</v>
      </c>
      <c r="D76" s="18" t="s">
        <v>280</v>
      </c>
      <c r="E76" s="11" t="s">
        <v>356</v>
      </c>
      <c r="F76" s="11" t="s">
        <v>357</v>
      </c>
      <c r="G76" s="9">
        <v>249666</v>
      </c>
      <c r="H76" s="9">
        <v>174766.2</v>
      </c>
      <c r="I76" s="17" t="s">
        <v>210</v>
      </c>
      <c r="J76" s="15">
        <v>104859.72</v>
      </c>
      <c r="K76" s="17" t="s">
        <v>398</v>
      </c>
      <c r="L76" s="15"/>
      <c r="M76" s="15" t="s">
        <v>221</v>
      </c>
      <c r="N76" s="15"/>
      <c r="O76" s="17"/>
      <c r="P76" s="9">
        <f>Tableau_Lancer_la_requête_à_partir_de_Excel_Files[[#This Row],[Aide Massif Obtenue]]+Tableau_Lancer_la_requête_à_partir_de_Excel_Files[[#This Row],[Autre Public2]]</f>
        <v>0</v>
      </c>
      <c r="Q76" s="13">
        <f>(Tableau_Lancer_la_requête_à_partir_de_Excel_Files[[#This Row],[Autre Public2]]+Tableau_Lancer_la_requête_à_partir_de_Excel_Files[[#This Row],[Aide Massif Obtenue]])/Tableau_Lancer_la_requête_à_partir_de_Excel_Files[[#This Row],[Coût total déposé]]</f>
        <v>0</v>
      </c>
      <c r="R76" s="9">
        <f>Tableau_Lancer_la_requête_à_partir_de_Excel_Files[[#This Row],[Total_Etat_FN2 ]]+Tableau_Lancer_la_requête_à_partir_de_Excel_Files[[#This Row],[Total_Regions_FN2 ]]+Tableau_Lancer_la_requête_à_partir_de_Excel_Files[[#This Row],[Total_Dpts_FN2 ]]+Tableau_Lancer_la_requête_à_partir_de_Excel_Files[[#This Row],[''Prévisionnel FEDER'']]</f>
        <v>0</v>
      </c>
      <c r="S76" s="16">
        <f>Tableau_Lancer_la_requête_à_partir_de_Excel_Files[[#This Row],[Aide Massif Obtenue]]/Tableau_Lancer_la_requête_à_partir_de_Excel_Files[[#This Row],[Coût total déposé]]</f>
        <v>0</v>
      </c>
      <c r="T76" s="9">
        <f>Tableau_Lancer_la_requête_à_partir_de_Excel_Files[[#This Row],[Aide Publique Obtenue]]-Tableau_Lancer_la_requête_à_partir_de_Excel_Files[[#This Row],[Aide Publique demandée]]</f>
        <v>-174766.2</v>
      </c>
      <c r="U76" s="9">
        <f>Tableau_Lancer_la_requête_à_partir_de_Excel_Files[[#This Row],[FNADT_FN2]]+Tableau_Lancer_la_requête_à_partir_de_Excel_Files[[#This Row],[AgricultureFN2]]</f>
        <v>0</v>
      </c>
      <c r="V76" s="9"/>
      <c r="W76" s="9"/>
      <c r="X76" s="9">
        <f>Tableau_Lancer_la_requête_à_partir_de_Excel_Files[[#This Row],[ALPC_FN2]]+Tableau_Lancer_la_requête_à_partir_de_Excel_Files[[#This Row],[AURA_FN2]]+Tableau_Lancer_la_requête_à_partir_de_Excel_Files[[#This Row],[BFC_FN2]]+Tableau_Lancer_la_requête_à_partir_de_Excel_Files[[#This Row],[LRMP_FN2]]</f>
        <v>0</v>
      </c>
      <c r="Y76" s="9"/>
      <c r="Z76" s="9"/>
      <c r="AA76" s="9"/>
      <c r="AB76" s="9"/>
      <c r="AC76" s="9">
        <f>Tableau_Lancer_la_requête_à_partir_de_Excel_Files[[#This Row],[03_FN2]]+Tableau_Lancer_la_requête_à_partir_de_Excel_Files[[#This Row],[07_FN2]]+Tableau_Lancer_la_requête_à_partir_de_Excel_Files[[#This Row],[11_FN2]]+Tableau_Lancer_la_requête_à_partir_de_Excel_Files[[#This Row],[12_FN2]]+Tableau_Lancer_la_requête_à_partir_de_Excel_Files[[#This Row],[15_FN2]]+Tableau_Lancer_la_requête_à_partir_de_Excel_Files[[#This Row],[19_FN2]]+Tableau_Lancer_la_requête_à_partir_de_Excel_Files[[#This Row],[21_FN2]]+Tableau_Lancer_la_requête_à_partir_de_Excel_Files[[#This Row],[23_FN2]]+Tableau_Lancer_la_requête_à_partir_de_Excel_Files[[#This Row],[30_FN2]]+Tableau_Lancer_la_requête_à_partir_de_Excel_Files[[#This Row],[34_FN2]]+Tableau_Lancer_la_requête_à_partir_de_Excel_Files[[#This Row],[42_FN2]]+Tableau_Lancer_la_requête_à_partir_de_Excel_Files[[#This Row],[43_FN2]]+Tableau_Lancer_la_requête_à_partir_de_Excel_Files[[#This Row],[46_FN2]]+Tableau_Lancer_la_requête_à_partir_de_Excel_Files[[#This Row],[48_FN2]]+Tableau_Lancer_la_requête_à_partir_de_Excel_Files[[#This Row],[58_FN2]]+Tableau_Lancer_la_requête_à_partir_de_Excel_Files[[#This Row],[63_FN2]]+Tableau_Lancer_la_requête_à_partir_de_Excel_Files[[#This Row],[69_FN2]]+Tableau_Lancer_la_requête_à_partir_de_Excel_Files[[#This Row],[71_FN2]]+Tableau_Lancer_la_requête_à_partir_de_Excel_Files[[#This Row],[81_FN2]]+Tableau_Lancer_la_requête_à_partir_de_Excel_Files[[#This Row],[82_FN2]]+Tableau_Lancer_la_requête_à_partir_de_Excel_Files[[#This Row],[87_FN2]]+Tableau_Lancer_la_requête_à_partir_de_Excel_Files[[#This Row],[89_FN2]]</f>
        <v>0</v>
      </c>
      <c r="AD76" s="9"/>
      <c r="AE76" s="9"/>
      <c r="AF76" s="9"/>
      <c r="AG76" s="9"/>
      <c r="AH76" s="9"/>
      <c r="AI76" s="9"/>
      <c r="AJ76" s="9"/>
      <c r="AK76" s="9"/>
      <c r="AL76" s="9"/>
      <c r="AM76" s="9"/>
      <c r="AN76" s="9"/>
      <c r="AO76" s="9"/>
      <c r="AP76" s="9"/>
      <c r="AQ76" s="9"/>
      <c r="AR76" s="9"/>
      <c r="AS76" s="9"/>
      <c r="AT76" s="9"/>
      <c r="AU76" s="9"/>
      <c r="AV76" s="9"/>
      <c r="AW76" s="9"/>
      <c r="AX76" s="9"/>
      <c r="AY76" s="9"/>
      <c r="AZ76" s="9">
        <v>0</v>
      </c>
      <c r="BA76" s="9">
        <v>0</v>
      </c>
      <c r="BB76" s="18">
        <v>43070</v>
      </c>
      <c r="BC76" s="18" t="s">
        <v>685</v>
      </c>
      <c r="BD76" s="9"/>
      <c r="BQ76" s="14"/>
      <c r="BR76" s="14"/>
      <c r="BS76" s="14"/>
      <c r="BT76" s="14"/>
      <c r="BU76" s="14"/>
      <c r="BV76" s="14"/>
      <c r="BW76" s="14"/>
      <c r="BX76" s="14"/>
      <c r="BY76" s="14"/>
      <c r="BZ76" s="14"/>
      <c r="CA76" s="14"/>
      <c r="CB76" s="14"/>
      <c r="CC76" s="14"/>
      <c r="CD76" s="14"/>
      <c r="CE76" s="14"/>
      <c r="CF76" s="14"/>
      <c r="CG76" s="14"/>
      <c r="CH76" s="14"/>
      <c r="CI76" s="14"/>
      <c r="CJ76" s="14"/>
      <c r="CK76" s="14"/>
      <c r="CL76" s="14"/>
    </row>
    <row r="77" spans="1:90" ht="30" x14ac:dyDescent="0.25">
      <c r="A77" s="12" t="s">
        <v>6</v>
      </c>
      <c r="B77" s="15" t="s">
        <v>254</v>
      </c>
      <c r="C77" s="15" t="s">
        <v>392</v>
      </c>
      <c r="D77" s="18" t="s">
        <v>280</v>
      </c>
      <c r="E77" s="11" t="s">
        <v>238</v>
      </c>
      <c r="F77" s="11" t="s">
        <v>242</v>
      </c>
      <c r="G77" s="9">
        <v>25000</v>
      </c>
      <c r="H77" s="9">
        <v>17000</v>
      </c>
      <c r="I77" s="17" t="s">
        <v>255</v>
      </c>
      <c r="J77" s="15">
        <v>0</v>
      </c>
      <c r="K77" s="17" t="s">
        <v>212</v>
      </c>
      <c r="L77" s="15"/>
      <c r="M77" s="15" t="s">
        <v>220</v>
      </c>
      <c r="N77" s="15" t="s">
        <v>240</v>
      </c>
      <c r="O77" s="17"/>
      <c r="P77" s="9">
        <f>Tableau_Lancer_la_requête_à_partir_de_Excel_Files[[#This Row],[Aide Massif Obtenue]]+Tableau_Lancer_la_requête_à_partir_de_Excel_Files[[#This Row],[Autre Public2]]</f>
        <v>0</v>
      </c>
      <c r="Q77" s="13">
        <f>(Tableau_Lancer_la_requête_à_partir_de_Excel_Files[[#This Row],[Autre Public2]]+Tableau_Lancer_la_requête_à_partir_de_Excel_Files[[#This Row],[Aide Massif Obtenue]])/Tableau_Lancer_la_requête_à_partir_de_Excel_Files[[#This Row],[Coût total déposé]]</f>
        <v>0</v>
      </c>
      <c r="R77" s="9">
        <f>Tableau_Lancer_la_requête_à_partir_de_Excel_Files[[#This Row],[Total_Etat_FN2 ]]+Tableau_Lancer_la_requête_à_partir_de_Excel_Files[[#This Row],[Total_Regions_FN2 ]]+Tableau_Lancer_la_requête_à_partir_de_Excel_Files[[#This Row],[Total_Dpts_FN2 ]]+Tableau_Lancer_la_requête_à_partir_de_Excel_Files[[#This Row],[''Prévisionnel FEDER'']]</f>
        <v>0</v>
      </c>
      <c r="S77" s="16">
        <f>Tableau_Lancer_la_requête_à_partir_de_Excel_Files[[#This Row],[Aide Massif Obtenue]]/Tableau_Lancer_la_requête_à_partir_de_Excel_Files[[#This Row],[Coût total déposé]]</f>
        <v>0</v>
      </c>
      <c r="T77" s="9">
        <f>Tableau_Lancer_la_requête_à_partir_de_Excel_Files[[#This Row],[Aide Publique Obtenue]]-Tableau_Lancer_la_requête_à_partir_de_Excel_Files[[#This Row],[Aide Publique demandée]]</f>
        <v>-17000</v>
      </c>
      <c r="U77" s="9">
        <f>Tableau_Lancer_la_requête_à_partir_de_Excel_Files[[#This Row],[FNADT_FN2]]+Tableau_Lancer_la_requête_à_partir_de_Excel_Files[[#This Row],[AgricultureFN2]]</f>
        <v>0</v>
      </c>
      <c r="V77" s="9"/>
      <c r="W77" s="9"/>
      <c r="X77" s="9">
        <f>Tableau_Lancer_la_requête_à_partir_de_Excel_Files[[#This Row],[ALPC_FN2]]+Tableau_Lancer_la_requête_à_partir_de_Excel_Files[[#This Row],[AURA_FN2]]+Tableau_Lancer_la_requête_à_partir_de_Excel_Files[[#This Row],[BFC_FN2]]+Tableau_Lancer_la_requête_à_partir_de_Excel_Files[[#This Row],[LRMP_FN2]]</f>
        <v>0</v>
      </c>
      <c r="Y77" s="9"/>
      <c r="Z77" s="9"/>
      <c r="AA77" s="9"/>
      <c r="AB77" s="9"/>
      <c r="AC77" s="9">
        <f>Tableau_Lancer_la_requête_à_partir_de_Excel_Files[[#This Row],[03_FN2]]+Tableau_Lancer_la_requête_à_partir_de_Excel_Files[[#This Row],[07_FN2]]+Tableau_Lancer_la_requête_à_partir_de_Excel_Files[[#This Row],[11_FN2]]+Tableau_Lancer_la_requête_à_partir_de_Excel_Files[[#This Row],[12_FN2]]+Tableau_Lancer_la_requête_à_partir_de_Excel_Files[[#This Row],[15_FN2]]+Tableau_Lancer_la_requête_à_partir_de_Excel_Files[[#This Row],[19_FN2]]+Tableau_Lancer_la_requête_à_partir_de_Excel_Files[[#This Row],[21_FN2]]+Tableau_Lancer_la_requête_à_partir_de_Excel_Files[[#This Row],[23_FN2]]+Tableau_Lancer_la_requête_à_partir_de_Excel_Files[[#This Row],[30_FN2]]+Tableau_Lancer_la_requête_à_partir_de_Excel_Files[[#This Row],[34_FN2]]+Tableau_Lancer_la_requête_à_partir_de_Excel_Files[[#This Row],[42_FN2]]+Tableau_Lancer_la_requête_à_partir_de_Excel_Files[[#This Row],[43_FN2]]+Tableau_Lancer_la_requête_à_partir_de_Excel_Files[[#This Row],[46_FN2]]+Tableau_Lancer_la_requête_à_partir_de_Excel_Files[[#This Row],[48_FN2]]+Tableau_Lancer_la_requête_à_partir_de_Excel_Files[[#This Row],[58_FN2]]+Tableau_Lancer_la_requête_à_partir_de_Excel_Files[[#This Row],[63_FN2]]+Tableau_Lancer_la_requête_à_partir_de_Excel_Files[[#This Row],[69_FN2]]+Tableau_Lancer_la_requête_à_partir_de_Excel_Files[[#This Row],[71_FN2]]+Tableau_Lancer_la_requête_à_partir_de_Excel_Files[[#This Row],[81_FN2]]+Tableau_Lancer_la_requête_à_partir_de_Excel_Files[[#This Row],[82_FN2]]+Tableau_Lancer_la_requête_à_partir_de_Excel_Files[[#This Row],[87_FN2]]+Tableau_Lancer_la_requête_à_partir_de_Excel_Files[[#This Row],[89_FN2]]</f>
        <v>0</v>
      </c>
      <c r="AD77" s="9"/>
      <c r="AE77" s="9"/>
      <c r="AF77" s="9"/>
      <c r="AG77" s="9"/>
      <c r="AH77" s="9"/>
      <c r="AI77" s="9"/>
      <c r="AJ77" s="9"/>
      <c r="AK77" s="9"/>
      <c r="AL77" s="9"/>
      <c r="AM77" s="9"/>
      <c r="AN77" s="9"/>
      <c r="AO77" s="9"/>
      <c r="AP77" s="9"/>
      <c r="AQ77" s="9"/>
      <c r="AR77" s="9"/>
      <c r="AS77" s="9"/>
      <c r="AT77" s="9"/>
      <c r="AU77" s="9"/>
      <c r="AV77" s="9"/>
      <c r="AW77" s="9"/>
      <c r="AX77" s="9"/>
      <c r="AY77" s="9"/>
      <c r="AZ77" s="9">
        <v>0</v>
      </c>
      <c r="BA77" s="9">
        <v>0</v>
      </c>
      <c r="BB77" s="18">
        <v>42736</v>
      </c>
      <c r="BC77" s="18"/>
      <c r="BD77" s="9"/>
      <c r="BQ77" s="14"/>
      <c r="BR77" s="14"/>
      <c r="BS77" s="14"/>
      <c r="BT77" s="14"/>
      <c r="BU77" s="14"/>
      <c r="BV77" s="14"/>
      <c r="BW77" s="14"/>
      <c r="BX77" s="14"/>
      <c r="BY77" s="14"/>
      <c r="BZ77" s="14"/>
      <c r="CA77" s="14"/>
      <c r="CB77" s="14"/>
      <c r="CC77" s="14"/>
      <c r="CD77" s="14"/>
      <c r="CE77" s="14"/>
      <c r="CF77" s="14"/>
      <c r="CG77" s="14"/>
      <c r="CH77" s="14"/>
      <c r="CI77" s="14"/>
      <c r="CJ77" s="14"/>
      <c r="CK77" s="14"/>
      <c r="CL77" s="14"/>
    </row>
    <row r="78" spans="1:90" ht="30" x14ac:dyDescent="0.25">
      <c r="A78" s="12" t="s">
        <v>6</v>
      </c>
      <c r="B78" s="15" t="s">
        <v>256</v>
      </c>
      <c r="C78" s="15" t="s">
        <v>392</v>
      </c>
      <c r="D78" s="18" t="s">
        <v>280</v>
      </c>
      <c r="E78" s="11" t="s">
        <v>243</v>
      </c>
      <c r="F78" s="11" t="s">
        <v>244</v>
      </c>
      <c r="G78" s="9">
        <v>25300</v>
      </c>
      <c r="H78" s="9">
        <v>5100</v>
      </c>
      <c r="I78" s="17" t="s">
        <v>257</v>
      </c>
      <c r="J78" s="15">
        <v>5100</v>
      </c>
      <c r="K78" s="17" t="s">
        <v>257</v>
      </c>
      <c r="L78" s="15"/>
      <c r="M78" s="15"/>
      <c r="N78" s="15"/>
      <c r="O78" s="17"/>
      <c r="P78" s="9">
        <f>Tableau_Lancer_la_requête_à_partir_de_Excel_Files[[#This Row],[Aide Massif Obtenue]]+Tableau_Lancer_la_requête_à_partir_de_Excel_Files[[#This Row],[Autre Public2]]</f>
        <v>0</v>
      </c>
      <c r="Q78" s="13">
        <f>(Tableau_Lancer_la_requête_à_partir_de_Excel_Files[[#This Row],[Autre Public2]]+Tableau_Lancer_la_requête_à_partir_de_Excel_Files[[#This Row],[Aide Massif Obtenue]])/Tableau_Lancer_la_requête_à_partir_de_Excel_Files[[#This Row],[Coût total déposé]]</f>
        <v>0</v>
      </c>
      <c r="R78" s="9">
        <f>Tableau_Lancer_la_requête_à_partir_de_Excel_Files[[#This Row],[Total_Etat_FN2 ]]+Tableau_Lancer_la_requête_à_partir_de_Excel_Files[[#This Row],[Total_Regions_FN2 ]]+Tableau_Lancer_la_requête_à_partir_de_Excel_Files[[#This Row],[Total_Dpts_FN2 ]]+Tableau_Lancer_la_requête_à_partir_de_Excel_Files[[#This Row],[''Prévisionnel FEDER'']]</f>
        <v>0</v>
      </c>
      <c r="S78" s="16">
        <f>Tableau_Lancer_la_requête_à_partir_de_Excel_Files[[#This Row],[Aide Massif Obtenue]]/Tableau_Lancer_la_requête_à_partir_de_Excel_Files[[#This Row],[Coût total déposé]]</f>
        <v>0</v>
      </c>
      <c r="T78" s="9">
        <f>Tableau_Lancer_la_requête_à_partir_de_Excel_Files[[#This Row],[Aide Publique Obtenue]]-Tableau_Lancer_la_requête_à_partir_de_Excel_Files[[#This Row],[Aide Publique demandée]]</f>
        <v>-5100</v>
      </c>
      <c r="U78" s="9">
        <f>Tableau_Lancer_la_requête_à_partir_de_Excel_Files[[#This Row],[FNADT_FN2]]+Tableau_Lancer_la_requête_à_partir_de_Excel_Files[[#This Row],[AgricultureFN2]]</f>
        <v>0</v>
      </c>
      <c r="V78" s="9"/>
      <c r="W78" s="9"/>
      <c r="X78" s="9">
        <f>Tableau_Lancer_la_requête_à_partir_de_Excel_Files[[#This Row],[ALPC_FN2]]+Tableau_Lancer_la_requête_à_partir_de_Excel_Files[[#This Row],[AURA_FN2]]+Tableau_Lancer_la_requête_à_partir_de_Excel_Files[[#This Row],[BFC_FN2]]+Tableau_Lancer_la_requête_à_partir_de_Excel_Files[[#This Row],[LRMP_FN2]]</f>
        <v>0</v>
      </c>
      <c r="Y78" s="9"/>
      <c r="Z78" s="9"/>
      <c r="AA78" s="9"/>
      <c r="AB78" s="9"/>
      <c r="AC78" s="9">
        <f>Tableau_Lancer_la_requête_à_partir_de_Excel_Files[[#This Row],[03_FN2]]+Tableau_Lancer_la_requête_à_partir_de_Excel_Files[[#This Row],[07_FN2]]+Tableau_Lancer_la_requête_à_partir_de_Excel_Files[[#This Row],[11_FN2]]+Tableau_Lancer_la_requête_à_partir_de_Excel_Files[[#This Row],[12_FN2]]+Tableau_Lancer_la_requête_à_partir_de_Excel_Files[[#This Row],[15_FN2]]+Tableau_Lancer_la_requête_à_partir_de_Excel_Files[[#This Row],[19_FN2]]+Tableau_Lancer_la_requête_à_partir_de_Excel_Files[[#This Row],[21_FN2]]+Tableau_Lancer_la_requête_à_partir_de_Excel_Files[[#This Row],[23_FN2]]+Tableau_Lancer_la_requête_à_partir_de_Excel_Files[[#This Row],[30_FN2]]+Tableau_Lancer_la_requête_à_partir_de_Excel_Files[[#This Row],[34_FN2]]+Tableau_Lancer_la_requête_à_partir_de_Excel_Files[[#This Row],[42_FN2]]+Tableau_Lancer_la_requête_à_partir_de_Excel_Files[[#This Row],[43_FN2]]+Tableau_Lancer_la_requête_à_partir_de_Excel_Files[[#This Row],[46_FN2]]+Tableau_Lancer_la_requête_à_partir_de_Excel_Files[[#This Row],[48_FN2]]+Tableau_Lancer_la_requête_à_partir_de_Excel_Files[[#This Row],[58_FN2]]+Tableau_Lancer_la_requête_à_partir_de_Excel_Files[[#This Row],[63_FN2]]+Tableau_Lancer_la_requête_à_partir_de_Excel_Files[[#This Row],[69_FN2]]+Tableau_Lancer_la_requête_à_partir_de_Excel_Files[[#This Row],[71_FN2]]+Tableau_Lancer_la_requête_à_partir_de_Excel_Files[[#This Row],[81_FN2]]+Tableau_Lancer_la_requête_à_partir_de_Excel_Files[[#This Row],[82_FN2]]+Tableau_Lancer_la_requête_à_partir_de_Excel_Files[[#This Row],[87_FN2]]+Tableau_Lancer_la_requête_à_partir_de_Excel_Files[[#This Row],[89_FN2]]</f>
        <v>0</v>
      </c>
      <c r="AD78" s="9"/>
      <c r="AE78" s="9"/>
      <c r="AF78" s="9"/>
      <c r="AG78" s="9"/>
      <c r="AH78" s="9"/>
      <c r="AI78" s="9"/>
      <c r="AJ78" s="9"/>
      <c r="AK78" s="9"/>
      <c r="AL78" s="9"/>
      <c r="AM78" s="9"/>
      <c r="AN78" s="9"/>
      <c r="AO78" s="9"/>
      <c r="AP78" s="9"/>
      <c r="AQ78" s="9"/>
      <c r="AR78" s="9"/>
      <c r="AS78" s="9"/>
      <c r="AT78" s="9"/>
      <c r="AU78" s="9"/>
      <c r="AV78" s="9"/>
      <c r="AW78" s="9"/>
      <c r="AX78" s="9"/>
      <c r="AY78" s="9"/>
      <c r="AZ78" s="9">
        <v>0</v>
      </c>
      <c r="BA78" s="9">
        <v>0</v>
      </c>
      <c r="BB78" s="18">
        <v>42736</v>
      </c>
      <c r="BC78" s="18"/>
      <c r="BD78" s="9"/>
      <c r="BQ78" s="14"/>
      <c r="BR78" s="14"/>
      <c r="BS78" s="14"/>
      <c r="BT78" s="14"/>
      <c r="BU78" s="14"/>
      <c r="BV78" s="14"/>
      <c r="BW78" s="14"/>
      <c r="BX78" s="14"/>
      <c r="BY78" s="14"/>
      <c r="BZ78" s="14"/>
      <c r="CA78" s="14"/>
      <c r="CB78" s="14"/>
      <c r="CC78" s="14"/>
      <c r="CD78" s="14"/>
      <c r="CE78" s="14"/>
      <c r="CF78" s="14"/>
      <c r="CG78" s="14"/>
      <c r="CH78" s="14"/>
      <c r="CI78" s="14"/>
      <c r="CJ78" s="14"/>
      <c r="CK78" s="14"/>
      <c r="CL78" s="14"/>
    </row>
    <row r="79" spans="1:90" ht="45" x14ac:dyDescent="0.25">
      <c r="A79" s="12" t="s">
        <v>6</v>
      </c>
      <c r="B79" s="15" t="s">
        <v>258</v>
      </c>
      <c r="C79" s="15" t="s">
        <v>392</v>
      </c>
      <c r="D79" s="18" t="s">
        <v>280</v>
      </c>
      <c r="E79" s="11" t="s">
        <v>245</v>
      </c>
      <c r="F79" s="11" t="s">
        <v>246</v>
      </c>
      <c r="G79" s="9">
        <v>16000</v>
      </c>
      <c r="H79" s="9">
        <v>3200</v>
      </c>
      <c r="I79" s="17" t="s">
        <v>241</v>
      </c>
      <c r="J79" s="15">
        <v>3200</v>
      </c>
      <c r="K79" s="17" t="s">
        <v>241</v>
      </c>
      <c r="L79" s="15"/>
      <c r="M79" s="15"/>
      <c r="N79" s="15"/>
      <c r="O79" s="17"/>
      <c r="P79" s="9">
        <f>Tableau_Lancer_la_requête_à_partir_de_Excel_Files[[#This Row],[Aide Massif Obtenue]]+Tableau_Lancer_la_requête_à_partir_de_Excel_Files[[#This Row],[Autre Public2]]</f>
        <v>0</v>
      </c>
      <c r="Q79" s="13">
        <f>(Tableau_Lancer_la_requête_à_partir_de_Excel_Files[[#This Row],[Autre Public2]]+Tableau_Lancer_la_requête_à_partir_de_Excel_Files[[#This Row],[Aide Massif Obtenue]])/Tableau_Lancer_la_requête_à_partir_de_Excel_Files[[#This Row],[Coût total déposé]]</f>
        <v>0</v>
      </c>
      <c r="R79" s="9">
        <f>Tableau_Lancer_la_requête_à_partir_de_Excel_Files[[#This Row],[Total_Etat_FN2 ]]+Tableau_Lancer_la_requête_à_partir_de_Excel_Files[[#This Row],[Total_Regions_FN2 ]]+Tableau_Lancer_la_requête_à_partir_de_Excel_Files[[#This Row],[Total_Dpts_FN2 ]]+Tableau_Lancer_la_requête_à_partir_de_Excel_Files[[#This Row],[''Prévisionnel FEDER'']]</f>
        <v>0</v>
      </c>
      <c r="S79" s="16">
        <f>Tableau_Lancer_la_requête_à_partir_de_Excel_Files[[#This Row],[Aide Massif Obtenue]]/Tableau_Lancer_la_requête_à_partir_de_Excel_Files[[#This Row],[Coût total déposé]]</f>
        <v>0</v>
      </c>
      <c r="T79" s="9">
        <f>Tableau_Lancer_la_requête_à_partir_de_Excel_Files[[#This Row],[Aide Publique Obtenue]]-Tableau_Lancer_la_requête_à_partir_de_Excel_Files[[#This Row],[Aide Publique demandée]]</f>
        <v>-3200</v>
      </c>
      <c r="U79" s="9">
        <f>Tableau_Lancer_la_requête_à_partir_de_Excel_Files[[#This Row],[FNADT_FN2]]+Tableau_Lancer_la_requête_à_partir_de_Excel_Files[[#This Row],[AgricultureFN2]]</f>
        <v>0</v>
      </c>
      <c r="V79" s="9"/>
      <c r="W79" s="9"/>
      <c r="X79" s="9">
        <f>Tableau_Lancer_la_requête_à_partir_de_Excel_Files[[#This Row],[ALPC_FN2]]+Tableau_Lancer_la_requête_à_partir_de_Excel_Files[[#This Row],[AURA_FN2]]+Tableau_Lancer_la_requête_à_partir_de_Excel_Files[[#This Row],[BFC_FN2]]+Tableau_Lancer_la_requête_à_partir_de_Excel_Files[[#This Row],[LRMP_FN2]]</f>
        <v>0</v>
      </c>
      <c r="Y79" s="9"/>
      <c r="Z79" s="9"/>
      <c r="AA79" s="9"/>
      <c r="AB79" s="9"/>
      <c r="AC79" s="9">
        <f>Tableau_Lancer_la_requête_à_partir_de_Excel_Files[[#This Row],[03_FN2]]+Tableau_Lancer_la_requête_à_partir_de_Excel_Files[[#This Row],[07_FN2]]+Tableau_Lancer_la_requête_à_partir_de_Excel_Files[[#This Row],[11_FN2]]+Tableau_Lancer_la_requête_à_partir_de_Excel_Files[[#This Row],[12_FN2]]+Tableau_Lancer_la_requête_à_partir_de_Excel_Files[[#This Row],[15_FN2]]+Tableau_Lancer_la_requête_à_partir_de_Excel_Files[[#This Row],[19_FN2]]+Tableau_Lancer_la_requête_à_partir_de_Excel_Files[[#This Row],[21_FN2]]+Tableau_Lancer_la_requête_à_partir_de_Excel_Files[[#This Row],[23_FN2]]+Tableau_Lancer_la_requête_à_partir_de_Excel_Files[[#This Row],[30_FN2]]+Tableau_Lancer_la_requête_à_partir_de_Excel_Files[[#This Row],[34_FN2]]+Tableau_Lancer_la_requête_à_partir_de_Excel_Files[[#This Row],[42_FN2]]+Tableau_Lancer_la_requête_à_partir_de_Excel_Files[[#This Row],[43_FN2]]+Tableau_Lancer_la_requête_à_partir_de_Excel_Files[[#This Row],[46_FN2]]+Tableau_Lancer_la_requête_à_partir_de_Excel_Files[[#This Row],[48_FN2]]+Tableau_Lancer_la_requête_à_partir_de_Excel_Files[[#This Row],[58_FN2]]+Tableau_Lancer_la_requête_à_partir_de_Excel_Files[[#This Row],[63_FN2]]+Tableau_Lancer_la_requête_à_partir_de_Excel_Files[[#This Row],[69_FN2]]+Tableau_Lancer_la_requête_à_partir_de_Excel_Files[[#This Row],[71_FN2]]+Tableau_Lancer_la_requête_à_partir_de_Excel_Files[[#This Row],[81_FN2]]+Tableau_Lancer_la_requête_à_partir_de_Excel_Files[[#This Row],[82_FN2]]+Tableau_Lancer_la_requête_à_partir_de_Excel_Files[[#This Row],[87_FN2]]+Tableau_Lancer_la_requête_à_partir_de_Excel_Files[[#This Row],[89_FN2]]</f>
        <v>0</v>
      </c>
      <c r="AD79" s="9"/>
      <c r="AE79" s="9"/>
      <c r="AF79" s="9"/>
      <c r="AG79" s="9"/>
      <c r="AH79" s="9"/>
      <c r="AI79" s="9"/>
      <c r="AJ79" s="9"/>
      <c r="AK79" s="9"/>
      <c r="AL79" s="9"/>
      <c r="AM79" s="9"/>
      <c r="AN79" s="9"/>
      <c r="AO79" s="9"/>
      <c r="AP79" s="9"/>
      <c r="AQ79" s="9"/>
      <c r="AR79" s="9"/>
      <c r="AS79" s="9"/>
      <c r="AT79" s="9"/>
      <c r="AU79" s="9"/>
      <c r="AV79" s="9"/>
      <c r="AW79" s="9"/>
      <c r="AX79" s="9"/>
      <c r="AY79" s="9"/>
      <c r="AZ79" s="9">
        <v>0</v>
      </c>
      <c r="BA79" s="9">
        <v>0</v>
      </c>
      <c r="BB79" s="18">
        <v>42736</v>
      </c>
      <c r="BC79" s="18"/>
      <c r="BD79" s="9"/>
      <c r="BQ79" s="14"/>
      <c r="BR79" s="14"/>
      <c r="BS79" s="14"/>
      <c r="BT79" s="14"/>
      <c r="BU79" s="14"/>
      <c r="BV79" s="14"/>
      <c r="BW79" s="14"/>
      <c r="BX79" s="14"/>
      <c r="BY79" s="14"/>
      <c r="BZ79" s="14"/>
      <c r="CA79" s="14"/>
      <c r="CB79" s="14"/>
      <c r="CC79" s="14"/>
      <c r="CD79" s="14"/>
      <c r="CE79" s="14"/>
      <c r="CF79" s="14"/>
      <c r="CG79" s="14"/>
      <c r="CH79" s="14"/>
      <c r="CI79" s="14"/>
      <c r="CJ79" s="14"/>
      <c r="CK79" s="14"/>
      <c r="CL79" s="14"/>
    </row>
    <row r="80" spans="1:90" ht="30" x14ac:dyDescent="0.25">
      <c r="A80" s="12" t="s">
        <v>6</v>
      </c>
      <c r="B80" s="15" t="s">
        <v>259</v>
      </c>
      <c r="C80" s="15" t="s">
        <v>392</v>
      </c>
      <c r="D80" s="18" t="s">
        <v>280</v>
      </c>
      <c r="E80" s="11" t="s">
        <v>247</v>
      </c>
      <c r="F80" s="11" t="s">
        <v>248</v>
      </c>
      <c r="G80" s="9">
        <v>185000</v>
      </c>
      <c r="H80" s="9">
        <v>144000</v>
      </c>
      <c r="I80" s="17" t="s">
        <v>260</v>
      </c>
      <c r="J80" s="15">
        <v>30000</v>
      </c>
      <c r="K80" s="17" t="s">
        <v>261</v>
      </c>
      <c r="L80" s="15"/>
      <c r="M80" s="15" t="s">
        <v>220</v>
      </c>
      <c r="N80" s="15"/>
      <c r="O80" s="17"/>
      <c r="P80" s="9">
        <f>Tableau_Lancer_la_requête_à_partir_de_Excel_Files[[#This Row],[Aide Massif Obtenue]]+Tableau_Lancer_la_requête_à_partir_de_Excel_Files[[#This Row],[Autre Public2]]</f>
        <v>0</v>
      </c>
      <c r="Q80" s="13">
        <f>(Tableau_Lancer_la_requête_à_partir_de_Excel_Files[[#This Row],[Autre Public2]]+Tableau_Lancer_la_requête_à_partir_de_Excel_Files[[#This Row],[Aide Massif Obtenue]])/Tableau_Lancer_la_requête_à_partir_de_Excel_Files[[#This Row],[Coût total déposé]]</f>
        <v>0</v>
      </c>
      <c r="R80" s="9">
        <f>Tableau_Lancer_la_requête_à_partir_de_Excel_Files[[#This Row],[Total_Etat_FN2 ]]+Tableau_Lancer_la_requête_à_partir_de_Excel_Files[[#This Row],[Total_Regions_FN2 ]]+Tableau_Lancer_la_requête_à_partir_de_Excel_Files[[#This Row],[Total_Dpts_FN2 ]]+Tableau_Lancer_la_requête_à_partir_de_Excel_Files[[#This Row],[''Prévisionnel FEDER'']]</f>
        <v>0</v>
      </c>
      <c r="S80" s="16">
        <f>Tableau_Lancer_la_requête_à_partir_de_Excel_Files[[#This Row],[Aide Massif Obtenue]]/Tableau_Lancer_la_requête_à_partir_de_Excel_Files[[#This Row],[Coût total déposé]]</f>
        <v>0</v>
      </c>
      <c r="T80" s="9">
        <f>Tableau_Lancer_la_requête_à_partir_de_Excel_Files[[#This Row],[Aide Publique Obtenue]]-Tableau_Lancer_la_requête_à_partir_de_Excel_Files[[#This Row],[Aide Publique demandée]]</f>
        <v>-144000</v>
      </c>
      <c r="U80" s="9">
        <f>Tableau_Lancer_la_requête_à_partir_de_Excel_Files[[#This Row],[FNADT_FN2]]+Tableau_Lancer_la_requête_à_partir_de_Excel_Files[[#This Row],[AgricultureFN2]]</f>
        <v>0</v>
      </c>
      <c r="V80" s="9"/>
      <c r="W80" s="9"/>
      <c r="X80" s="9">
        <f>Tableau_Lancer_la_requête_à_partir_de_Excel_Files[[#This Row],[ALPC_FN2]]+Tableau_Lancer_la_requête_à_partir_de_Excel_Files[[#This Row],[AURA_FN2]]+Tableau_Lancer_la_requête_à_partir_de_Excel_Files[[#This Row],[BFC_FN2]]+Tableau_Lancer_la_requête_à_partir_de_Excel_Files[[#This Row],[LRMP_FN2]]</f>
        <v>0</v>
      </c>
      <c r="Y80" s="9"/>
      <c r="Z80" s="9"/>
      <c r="AA80" s="9"/>
      <c r="AB80" s="9"/>
      <c r="AC80" s="9">
        <f>Tableau_Lancer_la_requête_à_partir_de_Excel_Files[[#This Row],[03_FN2]]+Tableau_Lancer_la_requête_à_partir_de_Excel_Files[[#This Row],[07_FN2]]+Tableau_Lancer_la_requête_à_partir_de_Excel_Files[[#This Row],[11_FN2]]+Tableau_Lancer_la_requête_à_partir_de_Excel_Files[[#This Row],[12_FN2]]+Tableau_Lancer_la_requête_à_partir_de_Excel_Files[[#This Row],[15_FN2]]+Tableau_Lancer_la_requête_à_partir_de_Excel_Files[[#This Row],[19_FN2]]+Tableau_Lancer_la_requête_à_partir_de_Excel_Files[[#This Row],[21_FN2]]+Tableau_Lancer_la_requête_à_partir_de_Excel_Files[[#This Row],[23_FN2]]+Tableau_Lancer_la_requête_à_partir_de_Excel_Files[[#This Row],[30_FN2]]+Tableau_Lancer_la_requête_à_partir_de_Excel_Files[[#This Row],[34_FN2]]+Tableau_Lancer_la_requête_à_partir_de_Excel_Files[[#This Row],[42_FN2]]+Tableau_Lancer_la_requête_à_partir_de_Excel_Files[[#This Row],[43_FN2]]+Tableau_Lancer_la_requête_à_partir_de_Excel_Files[[#This Row],[46_FN2]]+Tableau_Lancer_la_requête_à_partir_de_Excel_Files[[#This Row],[48_FN2]]+Tableau_Lancer_la_requête_à_partir_de_Excel_Files[[#This Row],[58_FN2]]+Tableau_Lancer_la_requête_à_partir_de_Excel_Files[[#This Row],[63_FN2]]+Tableau_Lancer_la_requête_à_partir_de_Excel_Files[[#This Row],[69_FN2]]+Tableau_Lancer_la_requête_à_partir_de_Excel_Files[[#This Row],[71_FN2]]+Tableau_Lancer_la_requête_à_partir_de_Excel_Files[[#This Row],[81_FN2]]+Tableau_Lancer_la_requête_à_partir_de_Excel_Files[[#This Row],[82_FN2]]+Tableau_Lancer_la_requête_à_partir_de_Excel_Files[[#This Row],[87_FN2]]+Tableau_Lancer_la_requête_à_partir_de_Excel_Files[[#This Row],[89_FN2]]</f>
        <v>0</v>
      </c>
      <c r="AD80" s="9"/>
      <c r="AE80" s="9"/>
      <c r="AF80" s="9"/>
      <c r="AG80" s="9"/>
      <c r="AH80" s="9"/>
      <c r="AI80" s="9"/>
      <c r="AJ80" s="9"/>
      <c r="AK80" s="9"/>
      <c r="AL80" s="9"/>
      <c r="AM80" s="9"/>
      <c r="AN80" s="9"/>
      <c r="AO80" s="9"/>
      <c r="AP80" s="9"/>
      <c r="AQ80" s="9"/>
      <c r="AR80" s="9"/>
      <c r="AS80" s="9"/>
      <c r="AT80" s="9"/>
      <c r="AU80" s="9"/>
      <c r="AV80" s="9"/>
      <c r="AW80" s="9"/>
      <c r="AX80" s="9"/>
      <c r="AY80" s="9"/>
      <c r="AZ80" s="9">
        <v>0</v>
      </c>
      <c r="BA80" s="9">
        <v>0</v>
      </c>
      <c r="BB80" s="18">
        <v>42736</v>
      </c>
      <c r="BC80" s="18"/>
      <c r="BD80" s="9"/>
      <c r="BQ80" s="14"/>
      <c r="BR80" s="14"/>
      <c r="BS80" s="14"/>
      <c r="BT80" s="14"/>
      <c r="BU80" s="14"/>
      <c r="BV80" s="14"/>
      <c r="BW80" s="14"/>
      <c r="BX80" s="14"/>
      <c r="BY80" s="14"/>
      <c r="BZ80" s="14"/>
      <c r="CA80" s="14"/>
      <c r="CB80" s="14"/>
      <c r="CC80" s="14"/>
      <c r="CD80" s="14"/>
      <c r="CE80" s="14"/>
      <c r="CF80" s="14"/>
      <c r="CG80" s="14"/>
      <c r="CH80" s="14"/>
      <c r="CI80" s="14"/>
      <c r="CJ80" s="14"/>
      <c r="CK80" s="14"/>
      <c r="CL80" s="14"/>
    </row>
    <row r="81" spans="1:90" ht="30" x14ac:dyDescent="0.25">
      <c r="A81" s="12" t="s">
        <v>6</v>
      </c>
      <c r="B81" s="15" t="s">
        <v>262</v>
      </c>
      <c r="C81" s="15" t="s">
        <v>392</v>
      </c>
      <c r="D81" s="18" t="s">
        <v>280</v>
      </c>
      <c r="E81" s="11" t="s">
        <v>247</v>
      </c>
      <c r="F81" s="11" t="s">
        <v>249</v>
      </c>
      <c r="G81" s="9">
        <v>42000</v>
      </c>
      <c r="H81" s="9">
        <v>25100</v>
      </c>
      <c r="I81" s="17" t="s">
        <v>263</v>
      </c>
      <c r="J81" s="15">
        <v>12500</v>
      </c>
      <c r="K81" s="17" t="s">
        <v>264</v>
      </c>
      <c r="L81" s="15"/>
      <c r="M81" s="15"/>
      <c r="N81" s="15" t="s">
        <v>240</v>
      </c>
      <c r="O81" s="17"/>
      <c r="P81" s="9">
        <f>Tableau_Lancer_la_requête_à_partir_de_Excel_Files[[#This Row],[Aide Massif Obtenue]]+Tableau_Lancer_la_requête_à_partir_de_Excel_Files[[#This Row],[Autre Public2]]</f>
        <v>12500</v>
      </c>
      <c r="Q81" s="13">
        <f>(Tableau_Lancer_la_requête_à_partir_de_Excel_Files[[#This Row],[Autre Public2]]+Tableau_Lancer_la_requête_à_partir_de_Excel_Files[[#This Row],[Aide Massif Obtenue]])/Tableau_Lancer_la_requête_à_partir_de_Excel_Files[[#This Row],[Coût total déposé]]</f>
        <v>0.29761904761904762</v>
      </c>
      <c r="R81" s="9">
        <f>Tableau_Lancer_la_requête_à_partir_de_Excel_Files[[#This Row],[Total_Etat_FN2 ]]+Tableau_Lancer_la_requête_à_partir_de_Excel_Files[[#This Row],[Total_Regions_FN2 ]]+Tableau_Lancer_la_requête_à_partir_de_Excel_Files[[#This Row],[Total_Dpts_FN2 ]]+Tableau_Lancer_la_requête_à_partir_de_Excel_Files[[#This Row],[''Prévisionnel FEDER'']]</f>
        <v>12500</v>
      </c>
      <c r="S81" s="20">
        <f>Tableau_Lancer_la_requête_à_partir_de_Excel_Files[[#This Row],[Aide Massif Obtenue]]/Tableau_Lancer_la_requête_à_partir_de_Excel_Files[[#This Row],[Coût total déposé]]</f>
        <v>0.29761904761904762</v>
      </c>
      <c r="T81" s="9">
        <f>Tableau_Lancer_la_requête_à_partir_de_Excel_Files[[#This Row],[Aide Publique Obtenue]]-Tableau_Lancer_la_requête_à_partir_de_Excel_Files[[#This Row],[Aide Publique demandée]]</f>
        <v>-12600</v>
      </c>
      <c r="U81" s="9">
        <f>Tableau_Lancer_la_requête_à_partir_de_Excel_Files[[#This Row],[FNADT_FN2]]+Tableau_Lancer_la_requête_à_partir_de_Excel_Files[[#This Row],[AgricultureFN2]]</f>
        <v>0</v>
      </c>
      <c r="V81" s="9"/>
      <c r="W81" s="9"/>
      <c r="X81" s="9">
        <f>Tableau_Lancer_la_requête_à_partir_de_Excel_Files[[#This Row],[ALPC_FN2]]+Tableau_Lancer_la_requête_à_partir_de_Excel_Files[[#This Row],[AURA_FN2]]+Tableau_Lancer_la_requête_à_partir_de_Excel_Files[[#This Row],[BFC_FN2]]+Tableau_Lancer_la_requête_à_partir_de_Excel_Files[[#This Row],[LRMP_FN2]]</f>
        <v>0</v>
      </c>
      <c r="Y81" s="9"/>
      <c r="Z81" s="9"/>
      <c r="AA81" s="9"/>
      <c r="AB81" s="9"/>
      <c r="AC81" s="9">
        <f>Tableau_Lancer_la_requête_à_partir_de_Excel_Files[[#This Row],[03_FN2]]+Tableau_Lancer_la_requête_à_partir_de_Excel_Files[[#This Row],[07_FN2]]+Tableau_Lancer_la_requête_à_partir_de_Excel_Files[[#This Row],[11_FN2]]+Tableau_Lancer_la_requête_à_partir_de_Excel_Files[[#This Row],[12_FN2]]+Tableau_Lancer_la_requête_à_partir_de_Excel_Files[[#This Row],[15_FN2]]+Tableau_Lancer_la_requête_à_partir_de_Excel_Files[[#This Row],[19_FN2]]+Tableau_Lancer_la_requête_à_partir_de_Excel_Files[[#This Row],[21_FN2]]+Tableau_Lancer_la_requête_à_partir_de_Excel_Files[[#This Row],[23_FN2]]+Tableau_Lancer_la_requête_à_partir_de_Excel_Files[[#This Row],[30_FN2]]+Tableau_Lancer_la_requête_à_partir_de_Excel_Files[[#This Row],[34_FN2]]+Tableau_Lancer_la_requête_à_partir_de_Excel_Files[[#This Row],[42_FN2]]+Tableau_Lancer_la_requête_à_partir_de_Excel_Files[[#This Row],[43_FN2]]+Tableau_Lancer_la_requête_à_partir_de_Excel_Files[[#This Row],[46_FN2]]+Tableau_Lancer_la_requête_à_partir_de_Excel_Files[[#This Row],[48_FN2]]+Tableau_Lancer_la_requête_à_partir_de_Excel_Files[[#This Row],[58_FN2]]+Tableau_Lancer_la_requête_à_partir_de_Excel_Files[[#This Row],[63_FN2]]+Tableau_Lancer_la_requête_à_partir_de_Excel_Files[[#This Row],[69_FN2]]+Tableau_Lancer_la_requête_à_partir_de_Excel_Files[[#This Row],[71_FN2]]+Tableau_Lancer_la_requête_à_partir_de_Excel_Files[[#This Row],[81_FN2]]+Tableau_Lancer_la_requête_à_partir_de_Excel_Files[[#This Row],[82_FN2]]+Tableau_Lancer_la_requête_à_partir_de_Excel_Files[[#This Row],[87_FN2]]+Tableau_Lancer_la_requête_à_partir_de_Excel_Files[[#This Row],[89_FN2]]</f>
        <v>12500</v>
      </c>
      <c r="AD81" s="9"/>
      <c r="AE81" s="9"/>
      <c r="AF81" s="9"/>
      <c r="AG81" s="9">
        <v>12500</v>
      </c>
      <c r="AH81" s="9"/>
      <c r="AI81" s="9"/>
      <c r="AJ81" s="9"/>
      <c r="AK81" s="9"/>
      <c r="AL81" s="9"/>
      <c r="AM81" s="9"/>
      <c r="AN81" s="9"/>
      <c r="AO81" s="9"/>
      <c r="AP81" s="9"/>
      <c r="AQ81" s="9"/>
      <c r="AR81" s="9"/>
      <c r="AS81" s="9"/>
      <c r="AT81" s="9"/>
      <c r="AU81" s="9"/>
      <c r="AV81" s="9"/>
      <c r="AW81" s="9"/>
      <c r="AX81" s="9"/>
      <c r="AY81" s="9"/>
      <c r="AZ81" s="9">
        <v>0</v>
      </c>
      <c r="BA81" s="9">
        <v>0</v>
      </c>
      <c r="BB81" s="18">
        <v>42736</v>
      </c>
      <c r="BC81" s="18"/>
      <c r="BD81" s="9"/>
      <c r="BQ81" s="14"/>
      <c r="BR81" s="14"/>
      <c r="BS81" s="14"/>
      <c r="BT81" s="14"/>
      <c r="BU81" s="14"/>
      <c r="BV81" s="14"/>
      <c r="BW81" s="14"/>
      <c r="BX81" s="14"/>
      <c r="BY81" s="14"/>
      <c r="BZ81" s="14"/>
      <c r="CA81" s="14"/>
      <c r="CB81" s="14"/>
      <c r="CC81" s="14"/>
      <c r="CD81" s="14"/>
      <c r="CE81" s="14"/>
      <c r="CF81" s="14"/>
      <c r="CG81" s="14"/>
      <c r="CH81" s="14"/>
      <c r="CI81" s="14"/>
      <c r="CJ81" s="14"/>
      <c r="CK81" s="14"/>
      <c r="CL81" s="14"/>
    </row>
    <row r="82" spans="1:90" ht="45" x14ac:dyDescent="0.25">
      <c r="A82" s="12" t="s">
        <v>5</v>
      </c>
      <c r="B82" s="15" t="s">
        <v>285</v>
      </c>
      <c r="C82" s="15" t="s">
        <v>285</v>
      </c>
      <c r="D82" s="18" t="s">
        <v>290</v>
      </c>
      <c r="E82" s="11" t="s">
        <v>286</v>
      </c>
      <c r="F82" s="11" t="s">
        <v>287</v>
      </c>
      <c r="G82" s="9">
        <v>83843.100000000006</v>
      </c>
      <c r="H82" s="9">
        <v>65500</v>
      </c>
      <c r="I82" s="17" t="s">
        <v>289</v>
      </c>
      <c r="J82" s="15"/>
      <c r="K82" s="17" t="s">
        <v>212</v>
      </c>
      <c r="L82" s="15" t="s">
        <v>205</v>
      </c>
      <c r="M82" s="15" t="s">
        <v>288</v>
      </c>
      <c r="N82" s="15"/>
      <c r="O82" s="17"/>
      <c r="P82" s="9">
        <f>Tableau_Lancer_la_requête_à_partir_de_Excel_Files[[#This Row],[Aide Massif Obtenue]]+Tableau_Lancer_la_requête_à_partir_de_Excel_Files[[#This Row],[Autre Public2]]</f>
        <v>3197</v>
      </c>
      <c r="Q82" s="13">
        <f>(Tableau_Lancer_la_requête_à_partir_de_Excel_Files[[#This Row],[Autre Public2]]+Tableau_Lancer_la_requête_à_partir_de_Excel_Files[[#This Row],[Aide Massif Obtenue]])/Tableau_Lancer_la_requête_à_partir_de_Excel_Files[[#This Row],[Coût total déposé]]</f>
        <v>3.8130746596917335E-2</v>
      </c>
      <c r="R82" s="9">
        <f>Tableau_Lancer_la_requête_à_partir_de_Excel_Files[[#This Row],[Total_Etat_FN2 ]]+Tableau_Lancer_la_requête_à_partir_de_Excel_Files[[#This Row],[Total_Regions_FN2 ]]+Tableau_Lancer_la_requête_à_partir_de_Excel_Files[[#This Row],[Total_Dpts_FN2 ]]+Tableau_Lancer_la_requête_à_partir_de_Excel_Files[[#This Row],[''Prévisionnel FEDER'']]</f>
        <v>3197</v>
      </c>
      <c r="S82" s="20">
        <f>Tableau_Lancer_la_requête_à_partir_de_Excel_Files[[#This Row],[Aide Massif Obtenue]]/Tableau_Lancer_la_requête_à_partir_de_Excel_Files[[#This Row],[Coût total déposé]]</f>
        <v>3.8130746596917335E-2</v>
      </c>
      <c r="T82" s="9">
        <f>Tableau_Lancer_la_requête_à_partir_de_Excel_Files[[#This Row],[Aide Publique Obtenue]]-Tableau_Lancer_la_requête_à_partir_de_Excel_Files[[#This Row],[Aide Publique demandée]]</f>
        <v>-62303</v>
      </c>
      <c r="U82" s="9">
        <f>Tableau_Lancer_la_requête_à_partir_de_Excel_Files[[#This Row],[FNADT_FN2]]+Tableau_Lancer_la_requête_à_partir_de_Excel_Files[[#This Row],[AgricultureFN2]]</f>
        <v>0</v>
      </c>
      <c r="V82" s="9"/>
      <c r="W82" s="9"/>
      <c r="X82" s="9">
        <f>Tableau_Lancer_la_requête_à_partir_de_Excel_Files[[#This Row],[ALPC_FN2]]+Tableau_Lancer_la_requête_à_partir_de_Excel_Files[[#This Row],[AURA_FN2]]+Tableau_Lancer_la_requête_à_partir_de_Excel_Files[[#This Row],[BFC_FN2]]+Tableau_Lancer_la_requête_à_partir_de_Excel_Files[[#This Row],[LRMP_FN2]]</f>
        <v>3197</v>
      </c>
      <c r="Y82" s="9"/>
      <c r="Z82" s="9"/>
      <c r="AA82" s="9"/>
      <c r="AB82" s="9">
        <v>3197</v>
      </c>
      <c r="AC82" s="9">
        <f>Tableau_Lancer_la_requête_à_partir_de_Excel_Files[[#This Row],[03_FN2]]+Tableau_Lancer_la_requête_à_partir_de_Excel_Files[[#This Row],[07_FN2]]+Tableau_Lancer_la_requête_à_partir_de_Excel_Files[[#This Row],[11_FN2]]+Tableau_Lancer_la_requête_à_partir_de_Excel_Files[[#This Row],[12_FN2]]+Tableau_Lancer_la_requête_à_partir_de_Excel_Files[[#This Row],[15_FN2]]+Tableau_Lancer_la_requête_à_partir_de_Excel_Files[[#This Row],[19_FN2]]+Tableau_Lancer_la_requête_à_partir_de_Excel_Files[[#This Row],[21_FN2]]+Tableau_Lancer_la_requête_à_partir_de_Excel_Files[[#This Row],[23_FN2]]+Tableau_Lancer_la_requête_à_partir_de_Excel_Files[[#This Row],[30_FN2]]+Tableau_Lancer_la_requête_à_partir_de_Excel_Files[[#This Row],[34_FN2]]+Tableau_Lancer_la_requête_à_partir_de_Excel_Files[[#This Row],[42_FN2]]+Tableau_Lancer_la_requête_à_partir_de_Excel_Files[[#This Row],[43_FN2]]+Tableau_Lancer_la_requête_à_partir_de_Excel_Files[[#This Row],[46_FN2]]+Tableau_Lancer_la_requête_à_partir_de_Excel_Files[[#This Row],[48_FN2]]+Tableau_Lancer_la_requête_à_partir_de_Excel_Files[[#This Row],[58_FN2]]+Tableau_Lancer_la_requête_à_partir_de_Excel_Files[[#This Row],[63_FN2]]+Tableau_Lancer_la_requête_à_partir_de_Excel_Files[[#This Row],[69_FN2]]+Tableau_Lancer_la_requête_à_partir_de_Excel_Files[[#This Row],[71_FN2]]+Tableau_Lancer_la_requête_à_partir_de_Excel_Files[[#This Row],[81_FN2]]+Tableau_Lancer_la_requête_à_partir_de_Excel_Files[[#This Row],[82_FN2]]+Tableau_Lancer_la_requête_à_partir_de_Excel_Files[[#This Row],[87_FN2]]+Tableau_Lancer_la_requête_à_partir_de_Excel_Files[[#This Row],[89_FN2]]</f>
        <v>0</v>
      </c>
      <c r="AD82" s="9"/>
      <c r="AE82" s="9"/>
      <c r="AF82" s="9"/>
      <c r="AG82" s="9"/>
      <c r="AH82" s="9"/>
      <c r="AI82" s="9"/>
      <c r="AJ82" s="9"/>
      <c r="AK82" s="9"/>
      <c r="AL82" s="9"/>
      <c r="AM82" s="9"/>
      <c r="AN82" s="9"/>
      <c r="AO82" s="9"/>
      <c r="AP82" s="9"/>
      <c r="AQ82" s="9"/>
      <c r="AR82" s="9"/>
      <c r="AS82" s="9"/>
      <c r="AT82" s="9"/>
      <c r="AU82" s="9"/>
      <c r="AV82" s="9"/>
      <c r="AW82" s="9"/>
      <c r="AX82" s="9"/>
      <c r="AY82" s="9"/>
      <c r="AZ82" s="9">
        <v>0</v>
      </c>
      <c r="BA82" s="9">
        <v>0</v>
      </c>
      <c r="BB82" s="18">
        <v>42736</v>
      </c>
      <c r="BC82" s="18"/>
      <c r="BD82" s="9"/>
      <c r="BQ82" s="14"/>
      <c r="BR82" s="14"/>
      <c r="BS82" s="14"/>
      <c r="BT82" s="14"/>
      <c r="BU82" s="14"/>
      <c r="BV82" s="14"/>
      <c r="BW82" s="14"/>
      <c r="BX82" s="14"/>
      <c r="BY82" s="14"/>
      <c r="BZ82" s="14"/>
      <c r="CA82" s="14"/>
      <c r="CB82" s="14"/>
      <c r="CC82" s="14"/>
      <c r="CD82" s="14"/>
      <c r="CE82" s="14"/>
      <c r="CF82" s="14"/>
      <c r="CG82" s="14"/>
      <c r="CH82" s="14"/>
      <c r="CI82" s="14"/>
      <c r="CJ82" s="14"/>
      <c r="CK82" s="14"/>
      <c r="CL82" s="14"/>
    </row>
    <row r="83" spans="1:90" ht="45" x14ac:dyDescent="0.25">
      <c r="A83" s="12" t="s">
        <v>5</v>
      </c>
      <c r="B83" s="15" t="s">
        <v>291</v>
      </c>
      <c r="C83" s="15" t="s">
        <v>291</v>
      </c>
      <c r="D83" s="18" t="s">
        <v>290</v>
      </c>
      <c r="E83" s="11" t="s">
        <v>292</v>
      </c>
      <c r="F83" s="11" t="s">
        <v>287</v>
      </c>
      <c r="G83" s="9">
        <v>224780.34</v>
      </c>
      <c r="H83" s="9">
        <v>150373</v>
      </c>
      <c r="I83" s="17" t="s">
        <v>293</v>
      </c>
      <c r="J83" s="15"/>
      <c r="K83" s="17" t="s">
        <v>212</v>
      </c>
      <c r="L83" s="15" t="s">
        <v>205</v>
      </c>
      <c r="M83" s="15" t="s">
        <v>288</v>
      </c>
      <c r="N83" s="15"/>
      <c r="O83" s="17"/>
      <c r="P83" s="9">
        <f>Tableau_Lancer_la_requête_à_partir_de_Excel_Files[[#This Row],[Aide Massif Obtenue]]+Tableau_Lancer_la_requête_à_partir_de_Excel_Files[[#This Row],[Autre Public2]]</f>
        <v>63963</v>
      </c>
      <c r="Q83" s="13">
        <f>(Tableau_Lancer_la_requête_à_partir_de_Excel_Files[[#This Row],[Autre Public2]]+Tableau_Lancer_la_requête_à_partir_de_Excel_Files[[#This Row],[Aide Massif Obtenue]])/Tableau_Lancer_la_requête_à_partir_de_Excel_Files[[#This Row],[Coût total déposé]]</f>
        <v>0.28455780429907707</v>
      </c>
      <c r="R83" s="9">
        <f>Tableau_Lancer_la_requête_à_partir_de_Excel_Files[[#This Row],[Total_Etat_FN2 ]]+Tableau_Lancer_la_requête_à_partir_de_Excel_Files[[#This Row],[Total_Regions_FN2 ]]+Tableau_Lancer_la_requête_à_partir_de_Excel_Files[[#This Row],[Total_Dpts_FN2 ]]+Tableau_Lancer_la_requête_à_partir_de_Excel_Files[[#This Row],[''Prévisionnel FEDER'']]</f>
        <v>63963</v>
      </c>
      <c r="S83" s="20">
        <f>Tableau_Lancer_la_requête_à_partir_de_Excel_Files[[#This Row],[Aide Massif Obtenue]]/Tableau_Lancer_la_requête_à_partir_de_Excel_Files[[#This Row],[Coût total déposé]]</f>
        <v>0.28455780429907707</v>
      </c>
      <c r="T83" s="9">
        <f>Tableau_Lancer_la_requête_à_partir_de_Excel_Files[[#This Row],[Aide Publique Obtenue]]-Tableau_Lancer_la_requête_à_partir_de_Excel_Files[[#This Row],[Aide Publique demandée]]</f>
        <v>-86410</v>
      </c>
      <c r="U83" s="9">
        <f>Tableau_Lancer_la_requête_à_partir_de_Excel_Files[[#This Row],[FNADT_FN2]]+Tableau_Lancer_la_requête_à_partir_de_Excel_Files[[#This Row],[AgricultureFN2]]</f>
        <v>0</v>
      </c>
      <c r="V83" s="9"/>
      <c r="W83" s="9"/>
      <c r="X83" s="9">
        <f>Tableau_Lancer_la_requête_à_partir_de_Excel_Files[[#This Row],[ALPC_FN2]]+Tableau_Lancer_la_requête_à_partir_de_Excel_Files[[#This Row],[AURA_FN2]]+Tableau_Lancer_la_requête_à_partir_de_Excel_Files[[#This Row],[BFC_FN2]]+Tableau_Lancer_la_requête_à_partir_de_Excel_Files[[#This Row],[LRMP_FN2]]</f>
        <v>63963</v>
      </c>
      <c r="Y83" s="9"/>
      <c r="Z83" s="9"/>
      <c r="AA83" s="9"/>
      <c r="AB83" s="9">
        <v>63963</v>
      </c>
      <c r="AC83" s="9">
        <f>Tableau_Lancer_la_requête_à_partir_de_Excel_Files[[#This Row],[03_FN2]]+Tableau_Lancer_la_requête_à_partir_de_Excel_Files[[#This Row],[07_FN2]]+Tableau_Lancer_la_requête_à_partir_de_Excel_Files[[#This Row],[11_FN2]]+Tableau_Lancer_la_requête_à_partir_de_Excel_Files[[#This Row],[12_FN2]]+Tableau_Lancer_la_requête_à_partir_de_Excel_Files[[#This Row],[15_FN2]]+Tableau_Lancer_la_requête_à_partir_de_Excel_Files[[#This Row],[19_FN2]]+Tableau_Lancer_la_requête_à_partir_de_Excel_Files[[#This Row],[21_FN2]]+Tableau_Lancer_la_requête_à_partir_de_Excel_Files[[#This Row],[23_FN2]]+Tableau_Lancer_la_requête_à_partir_de_Excel_Files[[#This Row],[30_FN2]]+Tableau_Lancer_la_requête_à_partir_de_Excel_Files[[#This Row],[34_FN2]]+Tableau_Lancer_la_requête_à_partir_de_Excel_Files[[#This Row],[42_FN2]]+Tableau_Lancer_la_requête_à_partir_de_Excel_Files[[#This Row],[43_FN2]]+Tableau_Lancer_la_requête_à_partir_de_Excel_Files[[#This Row],[46_FN2]]+Tableau_Lancer_la_requête_à_partir_de_Excel_Files[[#This Row],[48_FN2]]+Tableau_Lancer_la_requête_à_partir_de_Excel_Files[[#This Row],[58_FN2]]+Tableau_Lancer_la_requête_à_partir_de_Excel_Files[[#This Row],[63_FN2]]+Tableau_Lancer_la_requête_à_partir_de_Excel_Files[[#This Row],[69_FN2]]+Tableau_Lancer_la_requête_à_partir_de_Excel_Files[[#This Row],[71_FN2]]+Tableau_Lancer_la_requête_à_partir_de_Excel_Files[[#This Row],[81_FN2]]+Tableau_Lancer_la_requête_à_partir_de_Excel_Files[[#This Row],[82_FN2]]+Tableau_Lancer_la_requête_à_partir_de_Excel_Files[[#This Row],[87_FN2]]+Tableau_Lancer_la_requête_à_partir_de_Excel_Files[[#This Row],[89_FN2]]</f>
        <v>0</v>
      </c>
      <c r="AD83" s="9"/>
      <c r="AE83" s="9"/>
      <c r="AF83" s="9"/>
      <c r="AG83" s="9"/>
      <c r="AH83" s="9"/>
      <c r="AI83" s="9"/>
      <c r="AJ83" s="9"/>
      <c r="AK83" s="9"/>
      <c r="AL83" s="9"/>
      <c r="AM83" s="9"/>
      <c r="AN83" s="9"/>
      <c r="AO83" s="9"/>
      <c r="AP83" s="9"/>
      <c r="AQ83" s="9"/>
      <c r="AR83" s="9"/>
      <c r="AS83" s="9"/>
      <c r="AT83" s="9"/>
      <c r="AU83" s="9"/>
      <c r="AV83" s="9"/>
      <c r="AW83" s="9"/>
      <c r="AX83" s="9"/>
      <c r="AY83" s="9"/>
      <c r="AZ83" s="9">
        <v>0</v>
      </c>
      <c r="BA83" s="9">
        <v>0</v>
      </c>
      <c r="BB83" s="18">
        <v>42736</v>
      </c>
      <c r="BC83" s="18"/>
      <c r="BD83" s="9"/>
      <c r="BQ83" s="14"/>
      <c r="BR83" s="14"/>
      <c r="BS83" s="14"/>
      <c r="BT83" s="14"/>
      <c r="BU83" s="14"/>
      <c r="BV83" s="14"/>
      <c r="BW83" s="14"/>
      <c r="BX83" s="14"/>
      <c r="BY83" s="14"/>
      <c r="BZ83" s="14"/>
      <c r="CA83" s="14"/>
      <c r="CB83" s="14"/>
      <c r="CC83" s="14"/>
      <c r="CD83" s="14"/>
      <c r="CE83" s="14"/>
      <c r="CF83" s="14"/>
      <c r="CG83" s="14"/>
      <c r="CH83" s="14"/>
      <c r="CI83" s="14"/>
      <c r="CJ83" s="14"/>
      <c r="CK83" s="14"/>
      <c r="CL83" s="14"/>
    </row>
    <row r="84" spans="1:90" ht="45" x14ac:dyDescent="0.25">
      <c r="A84" s="12" t="s">
        <v>5</v>
      </c>
      <c r="B84" s="15" t="s">
        <v>294</v>
      </c>
      <c r="C84" s="15" t="s">
        <v>294</v>
      </c>
      <c r="D84" s="18" t="s">
        <v>290</v>
      </c>
      <c r="E84" s="11" t="s">
        <v>295</v>
      </c>
      <c r="F84" s="11" t="s">
        <v>287</v>
      </c>
      <c r="G84" s="9">
        <v>98703.459999999992</v>
      </c>
      <c r="H84" s="9">
        <v>68000</v>
      </c>
      <c r="I84" s="17" t="s">
        <v>296</v>
      </c>
      <c r="J84" s="15"/>
      <c r="K84" s="17" t="s">
        <v>212</v>
      </c>
      <c r="L84" s="15" t="s">
        <v>205</v>
      </c>
      <c r="M84" s="15" t="s">
        <v>206</v>
      </c>
      <c r="N84" s="15"/>
      <c r="O84" s="17"/>
      <c r="P84" s="9">
        <f>Tableau_Lancer_la_requête_à_partir_de_Excel_Files[[#This Row],[Aide Massif Obtenue]]+Tableau_Lancer_la_requête_à_partir_de_Excel_Files[[#This Row],[Autre Public2]]</f>
        <v>1500</v>
      </c>
      <c r="Q84" s="13">
        <f>(Tableau_Lancer_la_requête_à_partir_de_Excel_Files[[#This Row],[Autre Public2]]+Tableau_Lancer_la_requête_à_partir_de_Excel_Files[[#This Row],[Aide Massif Obtenue]])/Tableau_Lancer_la_requête_à_partir_de_Excel_Files[[#This Row],[Coût total déposé]]</f>
        <v>1.5197035645964186E-2</v>
      </c>
      <c r="R84" s="9">
        <f>Tableau_Lancer_la_requête_à_partir_de_Excel_Files[[#This Row],[Total_Etat_FN2 ]]+Tableau_Lancer_la_requête_à_partir_de_Excel_Files[[#This Row],[Total_Regions_FN2 ]]+Tableau_Lancer_la_requête_à_partir_de_Excel_Files[[#This Row],[Total_Dpts_FN2 ]]+Tableau_Lancer_la_requête_à_partir_de_Excel_Files[[#This Row],[''Prévisionnel FEDER'']]</f>
        <v>1500</v>
      </c>
      <c r="S84" s="20">
        <f>Tableau_Lancer_la_requête_à_partir_de_Excel_Files[[#This Row],[Aide Massif Obtenue]]/Tableau_Lancer_la_requête_à_partir_de_Excel_Files[[#This Row],[Coût total déposé]]</f>
        <v>1.5197035645964186E-2</v>
      </c>
      <c r="T84" s="9">
        <f>Tableau_Lancer_la_requête_à_partir_de_Excel_Files[[#This Row],[Aide Publique Obtenue]]-Tableau_Lancer_la_requête_à_partir_de_Excel_Files[[#This Row],[Aide Publique demandée]]</f>
        <v>-66500</v>
      </c>
      <c r="U84" s="9">
        <f>Tableau_Lancer_la_requête_à_partir_de_Excel_Files[[#This Row],[FNADT_FN2]]+Tableau_Lancer_la_requête_à_partir_de_Excel_Files[[#This Row],[AgricultureFN2]]</f>
        <v>0</v>
      </c>
      <c r="V84" s="9"/>
      <c r="W84" s="9"/>
      <c r="X84" s="9">
        <f>Tableau_Lancer_la_requête_à_partir_de_Excel_Files[[#This Row],[ALPC_FN2]]+Tableau_Lancer_la_requête_à_partir_de_Excel_Files[[#This Row],[AURA_FN2]]+Tableau_Lancer_la_requête_à_partir_de_Excel_Files[[#This Row],[BFC_FN2]]+Tableau_Lancer_la_requête_à_partir_de_Excel_Files[[#This Row],[LRMP_FN2]]</f>
        <v>1500</v>
      </c>
      <c r="Y84" s="9"/>
      <c r="Z84" s="9">
        <v>1500</v>
      </c>
      <c r="AA84" s="9"/>
      <c r="AB84" s="9"/>
      <c r="AC84" s="9">
        <f>Tableau_Lancer_la_requête_à_partir_de_Excel_Files[[#This Row],[03_FN2]]+Tableau_Lancer_la_requête_à_partir_de_Excel_Files[[#This Row],[07_FN2]]+Tableau_Lancer_la_requête_à_partir_de_Excel_Files[[#This Row],[11_FN2]]+Tableau_Lancer_la_requête_à_partir_de_Excel_Files[[#This Row],[12_FN2]]+Tableau_Lancer_la_requête_à_partir_de_Excel_Files[[#This Row],[15_FN2]]+Tableau_Lancer_la_requête_à_partir_de_Excel_Files[[#This Row],[19_FN2]]+Tableau_Lancer_la_requête_à_partir_de_Excel_Files[[#This Row],[21_FN2]]+Tableau_Lancer_la_requête_à_partir_de_Excel_Files[[#This Row],[23_FN2]]+Tableau_Lancer_la_requête_à_partir_de_Excel_Files[[#This Row],[30_FN2]]+Tableau_Lancer_la_requête_à_partir_de_Excel_Files[[#This Row],[34_FN2]]+Tableau_Lancer_la_requête_à_partir_de_Excel_Files[[#This Row],[42_FN2]]+Tableau_Lancer_la_requête_à_partir_de_Excel_Files[[#This Row],[43_FN2]]+Tableau_Lancer_la_requête_à_partir_de_Excel_Files[[#This Row],[46_FN2]]+Tableau_Lancer_la_requête_à_partir_de_Excel_Files[[#This Row],[48_FN2]]+Tableau_Lancer_la_requête_à_partir_de_Excel_Files[[#This Row],[58_FN2]]+Tableau_Lancer_la_requête_à_partir_de_Excel_Files[[#This Row],[63_FN2]]+Tableau_Lancer_la_requête_à_partir_de_Excel_Files[[#This Row],[69_FN2]]+Tableau_Lancer_la_requête_à_partir_de_Excel_Files[[#This Row],[71_FN2]]+Tableau_Lancer_la_requête_à_partir_de_Excel_Files[[#This Row],[81_FN2]]+Tableau_Lancer_la_requête_à_partir_de_Excel_Files[[#This Row],[82_FN2]]+Tableau_Lancer_la_requête_à_partir_de_Excel_Files[[#This Row],[87_FN2]]+Tableau_Lancer_la_requête_à_partir_de_Excel_Files[[#This Row],[89_FN2]]</f>
        <v>0</v>
      </c>
      <c r="AD84" s="9"/>
      <c r="AE84" s="9"/>
      <c r="AF84" s="9"/>
      <c r="AG84" s="9"/>
      <c r="AH84" s="9"/>
      <c r="AI84" s="9"/>
      <c r="AJ84" s="9"/>
      <c r="AK84" s="9"/>
      <c r="AL84" s="9"/>
      <c r="AM84" s="9"/>
      <c r="AN84" s="9"/>
      <c r="AO84" s="9"/>
      <c r="AP84" s="9"/>
      <c r="AQ84" s="9"/>
      <c r="AR84" s="9"/>
      <c r="AS84" s="9"/>
      <c r="AT84" s="9"/>
      <c r="AU84" s="9"/>
      <c r="AV84" s="9"/>
      <c r="AW84" s="9"/>
      <c r="AX84" s="9"/>
      <c r="AY84" s="9"/>
      <c r="AZ84" s="9">
        <v>0</v>
      </c>
      <c r="BA84" s="9">
        <v>0</v>
      </c>
      <c r="BB84" s="18">
        <v>42736</v>
      </c>
      <c r="BC84" s="18"/>
      <c r="BD84" s="9"/>
      <c r="BQ84" s="14"/>
      <c r="BR84" s="14"/>
      <c r="BS84" s="14"/>
      <c r="BT84" s="14"/>
      <c r="BU84" s="14"/>
      <c r="BV84" s="14"/>
      <c r="BW84" s="14"/>
      <c r="BX84" s="14"/>
      <c r="BY84" s="14"/>
      <c r="BZ84" s="14"/>
      <c r="CA84" s="14"/>
      <c r="CB84" s="14"/>
      <c r="CC84" s="14"/>
      <c r="CD84" s="14"/>
      <c r="CE84" s="14"/>
      <c r="CF84" s="14"/>
      <c r="CG84" s="14"/>
      <c r="CH84" s="14"/>
      <c r="CI84" s="14"/>
      <c r="CJ84" s="14"/>
      <c r="CK84" s="14"/>
      <c r="CL84" s="14"/>
    </row>
    <row r="85" spans="1:90" ht="45" x14ac:dyDescent="0.25">
      <c r="A85" s="12" t="s">
        <v>5</v>
      </c>
      <c r="B85" s="15" t="s">
        <v>297</v>
      </c>
      <c r="C85" s="15" t="s">
        <v>297</v>
      </c>
      <c r="D85" s="18" t="s">
        <v>290</v>
      </c>
      <c r="E85" s="11" t="s">
        <v>298</v>
      </c>
      <c r="F85" s="11" t="s">
        <v>287</v>
      </c>
      <c r="G85" s="9">
        <v>110190.7</v>
      </c>
      <c r="H85" s="9">
        <v>75000</v>
      </c>
      <c r="I85" s="17" t="s">
        <v>299</v>
      </c>
      <c r="J85" s="15"/>
      <c r="K85" s="17" t="s">
        <v>212</v>
      </c>
      <c r="L85" s="15" t="s">
        <v>205</v>
      </c>
      <c r="M85" s="15" t="s">
        <v>220</v>
      </c>
      <c r="N85" s="15"/>
      <c r="O85" s="17"/>
      <c r="P85" s="9">
        <f>Tableau_Lancer_la_requête_à_partir_de_Excel_Files[[#This Row],[Aide Massif Obtenue]]+Tableau_Lancer_la_requête_à_partir_de_Excel_Files[[#This Row],[Autre Public2]]</f>
        <v>31983</v>
      </c>
      <c r="Q85" s="13">
        <f>(Tableau_Lancer_la_requête_à_partir_de_Excel_Files[[#This Row],[Autre Public2]]+Tableau_Lancer_la_requête_à_partir_de_Excel_Files[[#This Row],[Aide Massif Obtenue]])/Tableau_Lancer_la_requête_à_partir_de_Excel_Files[[#This Row],[Coût total déposé]]</f>
        <v>0.29025135515066153</v>
      </c>
      <c r="R85" s="9">
        <f>Tableau_Lancer_la_requête_à_partir_de_Excel_Files[[#This Row],[Total_Etat_FN2 ]]+Tableau_Lancer_la_requête_à_partir_de_Excel_Files[[#This Row],[Total_Regions_FN2 ]]+Tableau_Lancer_la_requête_à_partir_de_Excel_Files[[#This Row],[Total_Dpts_FN2 ]]+Tableau_Lancer_la_requête_à_partir_de_Excel_Files[[#This Row],[''Prévisionnel FEDER'']]</f>
        <v>31983</v>
      </c>
      <c r="S85" s="20">
        <f>Tableau_Lancer_la_requête_à_partir_de_Excel_Files[[#This Row],[Aide Massif Obtenue]]/Tableau_Lancer_la_requête_à_partir_de_Excel_Files[[#This Row],[Coût total déposé]]</f>
        <v>0.29025135515066153</v>
      </c>
      <c r="T85" s="9">
        <f>Tableau_Lancer_la_requête_à_partir_de_Excel_Files[[#This Row],[Aide Publique Obtenue]]-Tableau_Lancer_la_requête_à_partir_de_Excel_Files[[#This Row],[Aide Publique demandée]]</f>
        <v>-43017</v>
      </c>
      <c r="U85" s="9">
        <f>Tableau_Lancer_la_requête_à_partir_de_Excel_Files[[#This Row],[FNADT_FN2]]+Tableau_Lancer_la_requête_à_partir_de_Excel_Files[[#This Row],[AgricultureFN2]]</f>
        <v>0</v>
      </c>
      <c r="V85" s="9"/>
      <c r="W85" s="9"/>
      <c r="X85" s="9">
        <f>Tableau_Lancer_la_requête_à_partir_de_Excel_Files[[#This Row],[ALPC_FN2]]+Tableau_Lancer_la_requête_à_partir_de_Excel_Files[[#This Row],[AURA_FN2]]+Tableau_Lancer_la_requête_à_partir_de_Excel_Files[[#This Row],[BFC_FN2]]+Tableau_Lancer_la_requête_à_partir_de_Excel_Files[[#This Row],[LRMP_FN2]]</f>
        <v>31983</v>
      </c>
      <c r="Y85" s="9"/>
      <c r="Z85" s="9"/>
      <c r="AA85" s="9"/>
      <c r="AB85" s="9">
        <v>31983</v>
      </c>
      <c r="AC85" s="9">
        <f>Tableau_Lancer_la_requête_à_partir_de_Excel_Files[[#This Row],[03_FN2]]+Tableau_Lancer_la_requête_à_partir_de_Excel_Files[[#This Row],[07_FN2]]+Tableau_Lancer_la_requête_à_partir_de_Excel_Files[[#This Row],[11_FN2]]+Tableau_Lancer_la_requête_à_partir_de_Excel_Files[[#This Row],[12_FN2]]+Tableau_Lancer_la_requête_à_partir_de_Excel_Files[[#This Row],[15_FN2]]+Tableau_Lancer_la_requête_à_partir_de_Excel_Files[[#This Row],[19_FN2]]+Tableau_Lancer_la_requête_à_partir_de_Excel_Files[[#This Row],[21_FN2]]+Tableau_Lancer_la_requête_à_partir_de_Excel_Files[[#This Row],[23_FN2]]+Tableau_Lancer_la_requête_à_partir_de_Excel_Files[[#This Row],[30_FN2]]+Tableau_Lancer_la_requête_à_partir_de_Excel_Files[[#This Row],[34_FN2]]+Tableau_Lancer_la_requête_à_partir_de_Excel_Files[[#This Row],[42_FN2]]+Tableau_Lancer_la_requête_à_partir_de_Excel_Files[[#This Row],[43_FN2]]+Tableau_Lancer_la_requête_à_partir_de_Excel_Files[[#This Row],[46_FN2]]+Tableau_Lancer_la_requête_à_partir_de_Excel_Files[[#This Row],[48_FN2]]+Tableau_Lancer_la_requête_à_partir_de_Excel_Files[[#This Row],[58_FN2]]+Tableau_Lancer_la_requête_à_partir_de_Excel_Files[[#This Row],[63_FN2]]+Tableau_Lancer_la_requête_à_partir_de_Excel_Files[[#This Row],[69_FN2]]+Tableau_Lancer_la_requête_à_partir_de_Excel_Files[[#This Row],[71_FN2]]+Tableau_Lancer_la_requête_à_partir_de_Excel_Files[[#This Row],[81_FN2]]+Tableau_Lancer_la_requête_à_partir_de_Excel_Files[[#This Row],[82_FN2]]+Tableau_Lancer_la_requête_à_partir_de_Excel_Files[[#This Row],[87_FN2]]+Tableau_Lancer_la_requête_à_partir_de_Excel_Files[[#This Row],[89_FN2]]</f>
        <v>0</v>
      </c>
      <c r="AD85" s="9"/>
      <c r="AE85" s="9"/>
      <c r="AF85" s="9"/>
      <c r="AG85" s="9"/>
      <c r="AH85" s="9"/>
      <c r="AI85" s="9"/>
      <c r="AJ85" s="9"/>
      <c r="AK85" s="9"/>
      <c r="AL85" s="9"/>
      <c r="AM85" s="9"/>
      <c r="AN85" s="9"/>
      <c r="AO85" s="9"/>
      <c r="AP85" s="9"/>
      <c r="AQ85" s="9"/>
      <c r="AR85" s="9"/>
      <c r="AS85" s="9"/>
      <c r="AT85" s="9"/>
      <c r="AU85" s="9"/>
      <c r="AV85" s="9"/>
      <c r="AW85" s="9"/>
      <c r="AX85" s="9"/>
      <c r="AY85" s="9"/>
      <c r="AZ85" s="9">
        <v>0</v>
      </c>
      <c r="BA85" s="9">
        <v>0</v>
      </c>
      <c r="BB85" s="18">
        <v>42736</v>
      </c>
      <c r="BC85" s="18"/>
      <c r="BD85" s="9"/>
      <c r="BI85" s="19"/>
      <c r="BJ85" s="19"/>
      <c r="BK85" s="19"/>
      <c r="BL85" s="19"/>
      <c r="BM85" s="19"/>
      <c r="BN85" s="19"/>
      <c r="BO85" s="19"/>
      <c r="BP85" s="19"/>
      <c r="CE85" s="14"/>
      <c r="CF85" s="14"/>
      <c r="CG85" s="14"/>
      <c r="CH85" s="14"/>
      <c r="CI85" s="14"/>
      <c r="CJ85" s="14"/>
      <c r="CK85" s="14"/>
      <c r="CL85" s="14"/>
    </row>
    <row r="86" spans="1:90" ht="45" x14ac:dyDescent="0.25">
      <c r="A86" s="12" t="s">
        <v>5</v>
      </c>
      <c r="B86" s="15" t="s">
        <v>300</v>
      </c>
      <c r="C86" s="15" t="s">
        <v>300</v>
      </c>
      <c r="D86" s="18" t="s">
        <v>290</v>
      </c>
      <c r="E86" s="11" t="s">
        <v>301</v>
      </c>
      <c r="F86" s="11" t="s">
        <v>287</v>
      </c>
      <c r="G86" s="9">
        <v>206894.02</v>
      </c>
      <c r="H86" s="9">
        <v>162000</v>
      </c>
      <c r="I86" s="17" t="s">
        <v>303</v>
      </c>
      <c r="J86" s="15"/>
      <c r="K86" s="17" t="s">
        <v>212</v>
      </c>
      <c r="L86" s="15" t="s">
        <v>205</v>
      </c>
      <c r="M86" s="15" t="s">
        <v>302</v>
      </c>
      <c r="N86" s="15"/>
      <c r="O86" s="17"/>
      <c r="P86" s="9">
        <f>Tableau_Lancer_la_requête_à_partir_de_Excel_Files[[#This Row],[Aide Massif Obtenue]]+Tableau_Lancer_la_requête_à_partir_de_Excel_Files[[#This Row],[Autre Public2]]</f>
        <v>11395</v>
      </c>
      <c r="Q86" s="13">
        <f>(Tableau_Lancer_la_requête_à_partir_de_Excel_Files[[#This Row],[Autre Public2]]+Tableau_Lancer_la_requête_à_partir_de_Excel_Files[[#This Row],[Aide Massif Obtenue]])/Tableau_Lancer_la_requête_à_partir_de_Excel_Files[[#This Row],[Coût total déposé]]</f>
        <v>5.5076507286194162E-2</v>
      </c>
      <c r="R86" s="9">
        <f>Tableau_Lancer_la_requête_à_partir_de_Excel_Files[[#This Row],[Total_Etat_FN2 ]]+Tableau_Lancer_la_requête_à_partir_de_Excel_Files[[#This Row],[Total_Regions_FN2 ]]+Tableau_Lancer_la_requête_à_partir_de_Excel_Files[[#This Row],[Total_Dpts_FN2 ]]+Tableau_Lancer_la_requête_à_partir_de_Excel_Files[[#This Row],[''Prévisionnel FEDER'']]</f>
        <v>11395</v>
      </c>
      <c r="S86" s="20">
        <f>Tableau_Lancer_la_requête_à_partir_de_Excel_Files[[#This Row],[Aide Massif Obtenue]]/Tableau_Lancer_la_requête_à_partir_de_Excel_Files[[#This Row],[Coût total déposé]]</f>
        <v>5.5076507286194162E-2</v>
      </c>
      <c r="T86" s="9">
        <f>Tableau_Lancer_la_requête_à_partir_de_Excel_Files[[#This Row],[Aide Publique Obtenue]]-Tableau_Lancer_la_requête_à_partir_de_Excel_Files[[#This Row],[Aide Publique demandée]]</f>
        <v>-150605</v>
      </c>
      <c r="U86" s="9">
        <f>Tableau_Lancer_la_requête_à_partir_de_Excel_Files[[#This Row],[FNADT_FN2]]+Tableau_Lancer_la_requête_à_partir_de_Excel_Files[[#This Row],[AgricultureFN2]]</f>
        <v>0</v>
      </c>
      <c r="V86" s="9"/>
      <c r="W86" s="9"/>
      <c r="X86" s="9">
        <f>Tableau_Lancer_la_requête_à_partir_de_Excel_Files[[#This Row],[ALPC_FN2]]+Tableau_Lancer_la_requête_à_partir_de_Excel_Files[[#This Row],[AURA_FN2]]+Tableau_Lancer_la_requête_à_partir_de_Excel_Files[[#This Row],[BFC_FN2]]+Tableau_Lancer_la_requête_à_partir_de_Excel_Files[[#This Row],[LRMP_FN2]]</f>
        <v>11395</v>
      </c>
      <c r="Y86" s="9"/>
      <c r="Z86" s="9"/>
      <c r="AA86" s="9"/>
      <c r="AB86" s="9">
        <v>11395</v>
      </c>
      <c r="AC86" s="9">
        <f>Tableau_Lancer_la_requête_à_partir_de_Excel_Files[[#This Row],[03_FN2]]+Tableau_Lancer_la_requête_à_partir_de_Excel_Files[[#This Row],[07_FN2]]+Tableau_Lancer_la_requête_à_partir_de_Excel_Files[[#This Row],[11_FN2]]+Tableau_Lancer_la_requête_à_partir_de_Excel_Files[[#This Row],[12_FN2]]+Tableau_Lancer_la_requête_à_partir_de_Excel_Files[[#This Row],[15_FN2]]+Tableau_Lancer_la_requête_à_partir_de_Excel_Files[[#This Row],[19_FN2]]+Tableau_Lancer_la_requête_à_partir_de_Excel_Files[[#This Row],[21_FN2]]+Tableau_Lancer_la_requête_à_partir_de_Excel_Files[[#This Row],[23_FN2]]+Tableau_Lancer_la_requête_à_partir_de_Excel_Files[[#This Row],[30_FN2]]+Tableau_Lancer_la_requête_à_partir_de_Excel_Files[[#This Row],[34_FN2]]+Tableau_Lancer_la_requête_à_partir_de_Excel_Files[[#This Row],[42_FN2]]+Tableau_Lancer_la_requête_à_partir_de_Excel_Files[[#This Row],[43_FN2]]+Tableau_Lancer_la_requête_à_partir_de_Excel_Files[[#This Row],[46_FN2]]+Tableau_Lancer_la_requête_à_partir_de_Excel_Files[[#This Row],[48_FN2]]+Tableau_Lancer_la_requête_à_partir_de_Excel_Files[[#This Row],[58_FN2]]+Tableau_Lancer_la_requête_à_partir_de_Excel_Files[[#This Row],[63_FN2]]+Tableau_Lancer_la_requête_à_partir_de_Excel_Files[[#This Row],[69_FN2]]+Tableau_Lancer_la_requête_à_partir_de_Excel_Files[[#This Row],[71_FN2]]+Tableau_Lancer_la_requête_à_partir_de_Excel_Files[[#This Row],[81_FN2]]+Tableau_Lancer_la_requête_à_partir_de_Excel_Files[[#This Row],[82_FN2]]+Tableau_Lancer_la_requête_à_partir_de_Excel_Files[[#This Row],[87_FN2]]+Tableau_Lancer_la_requête_à_partir_de_Excel_Files[[#This Row],[89_FN2]]</f>
        <v>0</v>
      </c>
      <c r="AD86" s="9"/>
      <c r="AE86" s="9"/>
      <c r="AF86" s="9"/>
      <c r="AG86" s="9"/>
      <c r="AH86" s="9"/>
      <c r="AI86" s="9"/>
      <c r="AJ86" s="9"/>
      <c r="AK86" s="9"/>
      <c r="AL86" s="9"/>
      <c r="AM86" s="9"/>
      <c r="AN86" s="9"/>
      <c r="AO86" s="9"/>
      <c r="AP86" s="9"/>
      <c r="AQ86" s="9"/>
      <c r="AR86" s="9"/>
      <c r="AS86" s="9"/>
      <c r="AT86" s="9"/>
      <c r="AU86" s="9"/>
      <c r="AV86" s="9"/>
      <c r="AW86" s="9"/>
      <c r="AX86" s="9"/>
      <c r="AY86" s="9"/>
      <c r="AZ86" s="9">
        <v>0</v>
      </c>
      <c r="BA86" s="9">
        <v>0</v>
      </c>
      <c r="BB86" s="18">
        <v>42736</v>
      </c>
      <c r="BC86" s="18"/>
      <c r="BD86" s="9"/>
      <c r="BI86" s="19"/>
      <c r="BJ86" s="19"/>
      <c r="BK86" s="19"/>
      <c r="BL86" s="19"/>
      <c r="BM86" s="19"/>
      <c r="BN86" s="19"/>
      <c r="BO86" s="19"/>
      <c r="BP86" s="19"/>
      <c r="CE86" s="14"/>
      <c r="CF86" s="14"/>
      <c r="CG86" s="14"/>
      <c r="CH86" s="14"/>
      <c r="CI86" s="14"/>
      <c r="CJ86" s="14"/>
      <c r="CK86" s="14"/>
      <c r="CL86" s="14"/>
    </row>
    <row r="87" spans="1:90" ht="45" x14ac:dyDescent="0.25">
      <c r="A87" s="12" t="s">
        <v>5</v>
      </c>
      <c r="B87" s="15" t="s">
        <v>304</v>
      </c>
      <c r="C87" s="15" t="s">
        <v>304</v>
      </c>
      <c r="D87" s="18" t="s">
        <v>290</v>
      </c>
      <c r="E87" s="11" t="s">
        <v>305</v>
      </c>
      <c r="F87" s="11" t="s">
        <v>287</v>
      </c>
      <c r="G87" s="9">
        <v>80273.7</v>
      </c>
      <c r="H87" s="9">
        <v>56000</v>
      </c>
      <c r="I87" s="17" t="s">
        <v>307</v>
      </c>
      <c r="J87" s="15"/>
      <c r="K87" s="17" t="s">
        <v>212</v>
      </c>
      <c r="L87" s="15" t="s">
        <v>205</v>
      </c>
      <c r="M87" s="15" t="s">
        <v>220</v>
      </c>
      <c r="N87" s="15" t="s">
        <v>306</v>
      </c>
      <c r="O87" s="17"/>
      <c r="P87" s="9">
        <f>Tableau_Lancer_la_requête_à_partir_de_Excel_Files[[#This Row],[Aide Massif Obtenue]]+Tableau_Lancer_la_requête_à_partir_de_Excel_Files[[#This Row],[Autre Public2]]</f>
        <v>13538</v>
      </c>
      <c r="Q87" s="13">
        <f>(Tableau_Lancer_la_requête_à_partir_de_Excel_Files[[#This Row],[Autre Public2]]+Tableau_Lancer_la_requête_à_partir_de_Excel_Files[[#This Row],[Aide Massif Obtenue]])/Tableau_Lancer_la_requête_à_partir_de_Excel_Files[[#This Row],[Coût total déposé]]</f>
        <v>0.16864801298557311</v>
      </c>
      <c r="R87" s="9">
        <f>Tableau_Lancer_la_requête_à_partir_de_Excel_Files[[#This Row],[Total_Etat_FN2 ]]+Tableau_Lancer_la_requête_à_partir_de_Excel_Files[[#This Row],[Total_Regions_FN2 ]]+Tableau_Lancer_la_requête_à_partir_de_Excel_Files[[#This Row],[Total_Dpts_FN2 ]]+Tableau_Lancer_la_requête_à_partir_de_Excel_Files[[#This Row],[''Prévisionnel FEDER'']]</f>
        <v>13538</v>
      </c>
      <c r="S87" s="21">
        <f>Tableau_Lancer_la_requête_à_partir_de_Excel_Files[[#This Row],[Aide Massif Obtenue]]/Tableau_Lancer_la_requête_à_partir_de_Excel_Files[[#This Row],[Coût total déposé]]</f>
        <v>0.16864801298557311</v>
      </c>
      <c r="T87" s="9">
        <f>Tableau_Lancer_la_requête_à_partir_de_Excel_Files[[#This Row],[Aide Publique Obtenue]]-Tableau_Lancer_la_requête_à_partir_de_Excel_Files[[#This Row],[Aide Publique demandée]]</f>
        <v>-42462</v>
      </c>
      <c r="U87" s="9">
        <f>Tableau_Lancer_la_requête_à_partir_de_Excel_Files[[#This Row],[FNADT_FN2]]+Tableau_Lancer_la_requête_à_partir_de_Excel_Files[[#This Row],[AgricultureFN2]]</f>
        <v>0</v>
      </c>
      <c r="V87" s="9"/>
      <c r="W87" s="9"/>
      <c r="X87" s="9">
        <f>Tableau_Lancer_la_requête_à_partir_de_Excel_Files[[#This Row],[ALPC_FN2]]+Tableau_Lancer_la_requête_à_partir_de_Excel_Files[[#This Row],[AURA_FN2]]+Tableau_Lancer_la_requête_à_partir_de_Excel_Files[[#This Row],[BFC_FN2]]+Tableau_Lancer_la_requête_à_partir_de_Excel_Files[[#This Row],[LRMP_FN2]]</f>
        <v>13538</v>
      </c>
      <c r="Y87" s="9"/>
      <c r="Z87" s="9"/>
      <c r="AA87" s="9"/>
      <c r="AB87" s="9">
        <v>13538</v>
      </c>
      <c r="AC87" s="9">
        <f>Tableau_Lancer_la_requête_à_partir_de_Excel_Files[[#This Row],[03_FN2]]+Tableau_Lancer_la_requête_à_partir_de_Excel_Files[[#This Row],[07_FN2]]+Tableau_Lancer_la_requête_à_partir_de_Excel_Files[[#This Row],[11_FN2]]+Tableau_Lancer_la_requête_à_partir_de_Excel_Files[[#This Row],[12_FN2]]+Tableau_Lancer_la_requête_à_partir_de_Excel_Files[[#This Row],[15_FN2]]+Tableau_Lancer_la_requête_à_partir_de_Excel_Files[[#This Row],[19_FN2]]+Tableau_Lancer_la_requête_à_partir_de_Excel_Files[[#This Row],[21_FN2]]+Tableau_Lancer_la_requête_à_partir_de_Excel_Files[[#This Row],[23_FN2]]+Tableau_Lancer_la_requête_à_partir_de_Excel_Files[[#This Row],[30_FN2]]+Tableau_Lancer_la_requête_à_partir_de_Excel_Files[[#This Row],[34_FN2]]+Tableau_Lancer_la_requête_à_partir_de_Excel_Files[[#This Row],[42_FN2]]+Tableau_Lancer_la_requête_à_partir_de_Excel_Files[[#This Row],[43_FN2]]+Tableau_Lancer_la_requête_à_partir_de_Excel_Files[[#This Row],[46_FN2]]+Tableau_Lancer_la_requête_à_partir_de_Excel_Files[[#This Row],[48_FN2]]+Tableau_Lancer_la_requête_à_partir_de_Excel_Files[[#This Row],[58_FN2]]+Tableau_Lancer_la_requête_à_partir_de_Excel_Files[[#This Row],[63_FN2]]+Tableau_Lancer_la_requête_à_partir_de_Excel_Files[[#This Row],[69_FN2]]+Tableau_Lancer_la_requête_à_partir_de_Excel_Files[[#This Row],[71_FN2]]+Tableau_Lancer_la_requête_à_partir_de_Excel_Files[[#This Row],[81_FN2]]+Tableau_Lancer_la_requête_à_partir_de_Excel_Files[[#This Row],[82_FN2]]+Tableau_Lancer_la_requête_à_partir_de_Excel_Files[[#This Row],[87_FN2]]+Tableau_Lancer_la_requête_à_partir_de_Excel_Files[[#This Row],[89_FN2]]</f>
        <v>0</v>
      </c>
      <c r="AD87" s="9"/>
      <c r="AE87" s="9"/>
      <c r="AF87" s="9"/>
      <c r="AG87" s="9"/>
      <c r="AH87" s="9"/>
      <c r="AI87" s="9"/>
      <c r="AJ87" s="9"/>
      <c r="AK87" s="9"/>
      <c r="AL87" s="9"/>
      <c r="AM87" s="9"/>
      <c r="AN87" s="9"/>
      <c r="AO87" s="9"/>
      <c r="AP87" s="9"/>
      <c r="AQ87" s="9"/>
      <c r="AR87" s="9"/>
      <c r="AS87" s="9"/>
      <c r="AT87" s="9"/>
      <c r="AU87" s="9"/>
      <c r="AV87" s="9"/>
      <c r="AW87" s="9"/>
      <c r="AX87" s="9"/>
      <c r="AY87" s="9"/>
      <c r="AZ87" s="9">
        <v>0</v>
      </c>
      <c r="BA87" s="9">
        <v>0</v>
      </c>
      <c r="BB87" s="18">
        <v>42736</v>
      </c>
      <c r="BC87" s="18"/>
      <c r="BD87" s="9"/>
      <c r="BI87" s="19"/>
      <c r="BJ87" s="19"/>
      <c r="BK87" s="19"/>
      <c r="BL87" s="19"/>
      <c r="BM87" s="19"/>
      <c r="BN87" s="19"/>
      <c r="BO87" s="19"/>
      <c r="BP87" s="19"/>
      <c r="CE87" s="14"/>
      <c r="CF87" s="14"/>
      <c r="CG87" s="14"/>
      <c r="CH87" s="14"/>
      <c r="CI87" s="14"/>
      <c r="CJ87" s="14"/>
      <c r="CK87" s="14"/>
      <c r="CL87" s="14"/>
    </row>
    <row r="88" spans="1:90" ht="30" x14ac:dyDescent="0.25">
      <c r="A88" s="12" t="s">
        <v>6</v>
      </c>
      <c r="B88" s="15" t="s">
        <v>399</v>
      </c>
      <c r="C88" s="15" t="s">
        <v>634</v>
      </c>
      <c r="D88" s="18" t="s">
        <v>280</v>
      </c>
      <c r="E88" s="11" t="s">
        <v>635</v>
      </c>
      <c r="F88" s="11" t="s">
        <v>358</v>
      </c>
      <c r="G88" s="9">
        <v>402620</v>
      </c>
      <c r="H88" s="9">
        <v>295034</v>
      </c>
      <c r="I88" s="17" t="s">
        <v>402</v>
      </c>
      <c r="J88" s="15">
        <v>145448</v>
      </c>
      <c r="K88" s="17" t="s">
        <v>403</v>
      </c>
      <c r="L88" s="15" t="s">
        <v>205</v>
      </c>
      <c r="M88" s="15" t="s">
        <v>400</v>
      </c>
      <c r="N88" s="15" t="s">
        <v>401</v>
      </c>
      <c r="O88" s="17">
        <v>42933</v>
      </c>
      <c r="P88" s="9">
        <f>Tableau_Lancer_la_requête_à_partir_de_Excel_Files[[#This Row],[Aide Massif Obtenue]]+Tableau_Lancer_la_requête_à_partir_de_Excel_Files[[#This Row],[Autre Public2]]</f>
        <v>137223</v>
      </c>
      <c r="Q88" s="13">
        <f>(Tableau_Lancer_la_requête_à_partir_de_Excel_Files[[#This Row],[Autre Public2]]+Tableau_Lancer_la_requête_à_partir_de_Excel_Files[[#This Row],[Aide Massif Obtenue]])/Tableau_Lancer_la_requête_à_partir_de_Excel_Files[[#This Row],[Coût total déposé]]</f>
        <v>0.34082509562366498</v>
      </c>
      <c r="R88" s="9">
        <f>Tableau_Lancer_la_requête_à_partir_de_Excel_Files[[#This Row],[Total_Etat_FN2 ]]+Tableau_Lancer_la_requête_à_partir_de_Excel_Files[[#This Row],[Total_Regions_FN2 ]]+Tableau_Lancer_la_requête_à_partir_de_Excel_Files[[#This Row],[Total_Dpts_FN2 ]]+Tableau_Lancer_la_requête_à_partir_de_Excel_Files[[#This Row],[''Prévisionnel FEDER'']]</f>
        <v>137223</v>
      </c>
      <c r="S88" s="21">
        <f>Tableau_Lancer_la_requête_à_partir_de_Excel_Files[[#This Row],[Aide Massif Obtenue]]/Tableau_Lancer_la_requête_à_partir_de_Excel_Files[[#This Row],[Coût total déposé]]</f>
        <v>0.34082509562366498</v>
      </c>
      <c r="T88" s="9">
        <f>Tableau_Lancer_la_requête_à_partir_de_Excel_Files[[#This Row],[Aide Publique Obtenue]]-Tableau_Lancer_la_requête_à_partir_de_Excel_Files[[#This Row],[Aide Publique demandée]]</f>
        <v>-157811</v>
      </c>
      <c r="U88" s="9">
        <f>Tableau_Lancer_la_requête_à_partir_de_Excel_Files[[#This Row],[FNADT_FN2]]+Tableau_Lancer_la_requête_à_partir_de_Excel_Files[[#This Row],[AgricultureFN2]]</f>
        <v>24979</v>
      </c>
      <c r="V88" s="9">
        <v>24979</v>
      </c>
      <c r="W88" s="9"/>
      <c r="X88" s="9">
        <f>Tableau_Lancer_la_requête_à_partir_de_Excel_Files[[#This Row],[ALPC_FN2]]+Tableau_Lancer_la_requête_à_partir_de_Excel_Files[[#This Row],[AURA_FN2]]+Tableau_Lancer_la_requête_à_partir_de_Excel_Files[[#This Row],[BFC_FN2]]+Tableau_Lancer_la_requête_à_partir_de_Excel_Files[[#This Row],[LRMP_FN2]]</f>
        <v>17500</v>
      </c>
      <c r="Y88" s="9"/>
      <c r="Z88" s="9">
        <v>13500</v>
      </c>
      <c r="AA88" s="9"/>
      <c r="AB88" s="9">
        <v>4000</v>
      </c>
      <c r="AC88" s="9">
        <f>Tableau_Lancer_la_requête_à_partir_de_Excel_Files[[#This Row],[03_FN2]]+Tableau_Lancer_la_requête_à_partir_de_Excel_Files[[#This Row],[07_FN2]]+Tableau_Lancer_la_requête_à_partir_de_Excel_Files[[#This Row],[11_FN2]]+Tableau_Lancer_la_requête_à_partir_de_Excel_Files[[#This Row],[12_FN2]]+Tableau_Lancer_la_requête_à_partir_de_Excel_Files[[#This Row],[15_FN2]]+Tableau_Lancer_la_requête_à_partir_de_Excel_Files[[#This Row],[19_FN2]]+Tableau_Lancer_la_requête_à_partir_de_Excel_Files[[#This Row],[21_FN2]]+Tableau_Lancer_la_requête_à_partir_de_Excel_Files[[#This Row],[23_FN2]]+Tableau_Lancer_la_requête_à_partir_de_Excel_Files[[#This Row],[30_FN2]]+Tableau_Lancer_la_requête_à_partir_de_Excel_Files[[#This Row],[34_FN2]]+Tableau_Lancer_la_requête_à_partir_de_Excel_Files[[#This Row],[42_FN2]]+Tableau_Lancer_la_requête_à_partir_de_Excel_Files[[#This Row],[43_FN2]]+Tableau_Lancer_la_requête_à_partir_de_Excel_Files[[#This Row],[46_FN2]]+Tableau_Lancer_la_requête_à_partir_de_Excel_Files[[#This Row],[48_FN2]]+Tableau_Lancer_la_requête_à_partir_de_Excel_Files[[#This Row],[58_FN2]]+Tableau_Lancer_la_requête_à_partir_de_Excel_Files[[#This Row],[63_FN2]]+Tableau_Lancer_la_requête_à_partir_de_Excel_Files[[#This Row],[69_FN2]]+Tableau_Lancer_la_requête_à_partir_de_Excel_Files[[#This Row],[71_FN2]]+Tableau_Lancer_la_requête_à_partir_de_Excel_Files[[#This Row],[81_FN2]]+Tableau_Lancer_la_requête_à_partir_de_Excel_Files[[#This Row],[82_FN2]]+Tableau_Lancer_la_requête_à_partir_de_Excel_Files[[#This Row],[87_FN2]]+Tableau_Lancer_la_requête_à_partir_de_Excel_Files[[#This Row],[89_FN2]]</f>
        <v>0</v>
      </c>
      <c r="AD88" s="9"/>
      <c r="AE88" s="9"/>
      <c r="AF88" s="9"/>
      <c r="AG88" s="9"/>
      <c r="AH88" s="9"/>
      <c r="AI88" s="9"/>
      <c r="AJ88" s="9"/>
      <c r="AK88" s="9"/>
      <c r="AL88" s="9"/>
      <c r="AM88" s="9"/>
      <c r="AN88" s="9"/>
      <c r="AO88" s="9"/>
      <c r="AP88" s="9"/>
      <c r="AQ88" s="9"/>
      <c r="AR88" s="9"/>
      <c r="AS88" s="9"/>
      <c r="AT88" s="9"/>
      <c r="AU88" s="9"/>
      <c r="AV88" s="9"/>
      <c r="AW88" s="9"/>
      <c r="AX88" s="9"/>
      <c r="AY88" s="9"/>
      <c r="AZ88" s="9">
        <v>0</v>
      </c>
      <c r="BA88" s="9">
        <v>94744</v>
      </c>
      <c r="BB88" s="18">
        <v>42979</v>
      </c>
      <c r="BC88" s="18"/>
      <c r="BD88" s="9"/>
      <c r="BI88" s="19"/>
      <c r="BJ88" s="19"/>
      <c r="BK88" s="19"/>
      <c r="BL88" s="19"/>
      <c r="BM88" s="19"/>
      <c r="BN88" s="19"/>
      <c r="BO88" s="19"/>
      <c r="BP88" s="19"/>
      <c r="CE88" s="14"/>
      <c r="CF88" s="14"/>
      <c r="CG88" s="14"/>
      <c r="CH88" s="14"/>
      <c r="CI88" s="14"/>
      <c r="CJ88" s="14"/>
      <c r="CK88" s="14"/>
      <c r="CL88" s="14"/>
    </row>
    <row r="89" spans="1:90" ht="30" x14ac:dyDescent="0.25">
      <c r="A89" s="12" t="s">
        <v>6</v>
      </c>
      <c r="B89" s="15" t="s">
        <v>404</v>
      </c>
      <c r="C89" s="15" t="s">
        <v>636</v>
      </c>
      <c r="D89" s="18" t="s">
        <v>280</v>
      </c>
      <c r="E89" s="11" t="s">
        <v>359</v>
      </c>
      <c r="F89" s="11" t="s">
        <v>360</v>
      </c>
      <c r="G89" s="9">
        <v>186100.33</v>
      </c>
      <c r="H89" s="9">
        <v>74440.13</v>
      </c>
      <c r="I89" s="17" t="s">
        <v>211</v>
      </c>
      <c r="J89" s="15">
        <v>74440.13</v>
      </c>
      <c r="K89" s="17" t="s">
        <v>211</v>
      </c>
      <c r="L89" s="15"/>
      <c r="M89" s="15"/>
      <c r="N89" s="15"/>
      <c r="O89" s="17"/>
      <c r="P89" s="9">
        <f>Tableau_Lancer_la_requête_à_partir_de_Excel_Files[[#This Row],[Aide Massif Obtenue]]+Tableau_Lancer_la_requête_à_partir_de_Excel_Files[[#This Row],[Autre Public2]]</f>
        <v>8268</v>
      </c>
      <c r="Q89" s="13">
        <f>(Tableau_Lancer_la_requête_à_partir_de_Excel_Files[[#This Row],[Autre Public2]]+Tableau_Lancer_la_requête_à_partir_de_Excel_Files[[#This Row],[Aide Massif Obtenue]])/Tableau_Lancer_la_requête_à_partir_de_Excel_Files[[#This Row],[Coût total déposé]]</f>
        <v>4.4427648247587742E-2</v>
      </c>
      <c r="R89" s="9">
        <f>Tableau_Lancer_la_requête_à_partir_de_Excel_Files[[#This Row],[Total_Etat_FN2 ]]+Tableau_Lancer_la_requête_à_partir_de_Excel_Files[[#This Row],[Total_Regions_FN2 ]]+Tableau_Lancer_la_requête_à_partir_de_Excel_Files[[#This Row],[Total_Dpts_FN2 ]]+Tableau_Lancer_la_requête_à_partir_de_Excel_Files[[#This Row],[''Prévisionnel FEDER'']]</f>
        <v>6668</v>
      </c>
      <c r="S89" s="21">
        <f>Tableau_Lancer_la_requête_à_partir_de_Excel_Files[[#This Row],[Aide Massif Obtenue]]/Tableau_Lancer_la_requête_à_partir_de_Excel_Files[[#This Row],[Coût total déposé]]</f>
        <v>3.5830135282403856E-2</v>
      </c>
      <c r="T89" s="9">
        <f>Tableau_Lancer_la_requête_à_partir_de_Excel_Files[[#This Row],[Aide Publique Obtenue]]-Tableau_Lancer_la_requête_à_partir_de_Excel_Files[[#This Row],[Aide Publique demandée]]</f>
        <v>-66172.13</v>
      </c>
      <c r="U89" s="9">
        <f>Tableau_Lancer_la_requête_à_partir_de_Excel_Files[[#This Row],[FNADT_FN2]]+Tableau_Lancer_la_requête_à_partir_de_Excel_Files[[#This Row],[AgricultureFN2]]</f>
        <v>0</v>
      </c>
      <c r="V89" s="9"/>
      <c r="W89" s="9"/>
      <c r="X89" s="9">
        <f>Tableau_Lancer_la_requête_à_partir_de_Excel_Files[[#This Row],[ALPC_FN2]]+Tableau_Lancer_la_requête_à_partir_de_Excel_Files[[#This Row],[AURA_FN2]]+Tableau_Lancer_la_requête_à_partir_de_Excel_Files[[#This Row],[BFC_FN2]]+Tableau_Lancer_la_requête_à_partir_de_Excel_Files[[#This Row],[LRMP_FN2]]</f>
        <v>0</v>
      </c>
      <c r="Y89" s="9"/>
      <c r="Z89" s="9"/>
      <c r="AA89" s="9"/>
      <c r="AB89" s="9"/>
      <c r="AC89" s="9">
        <f>Tableau_Lancer_la_requête_à_partir_de_Excel_Files[[#This Row],[03_FN2]]+Tableau_Lancer_la_requête_à_partir_de_Excel_Files[[#This Row],[07_FN2]]+Tableau_Lancer_la_requête_à_partir_de_Excel_Files[[#This Row],[11_FN2]]+Tableau_Lancer_la_requête_à_partir_de_Excel_Files[[#This Row],[12_FN2]]+Tableau_Lancer_la_requête_à_partir_de_Excel_Files[[#This Row],[15_FN2]]+Tableau_Lancer_la_requête_à_partir_de_Excel_Files[[#This Row],[19_FN2]]+Tableau_Lancer_la_requête_à_partir_de_Excel_Files[[#This Row],[21_FN2]]+Tableau_Lancer_la_requête_à_partir_de_Excel_Files[[#This Row],[23_FN2]]+Tableau_Lancer_la_requête_à_partir_de_Excel_Files[[#This Row],[30_FN2]]+Tableau_Lancer_la_requête_à_partir_de_Excel_Files[[#This Row],[34_FN2]]+Tableau_Lancer_la_requête_à_partir_de_Excel_Files[[#This Row],[42_FN2]]+Tableau_Lancer_la_requête_à_partir_de_Excel_Files[[#This Row],[43_FN2]]+Tableau_Lancer_la_requête_à_partir_de_Excel_Files[[#This Row],[46_FN2]]+Tableau_Lancer_la_requête_à_partir_de_Excel_Files[[#This Row],[48_FN2]]+Tableau_Lancer_la_requête_à_partir_de_Excel_Files[[#This Row],[58_FN2]]+Tableau_Lancer_la_requête_à_partir_de_Excel_Files[[#This Row],[63_FN2]]+Tableau_Lancer_la_requête_à_partir_de_Excel_Files[[#This Row],[69_FN2]]+Tableau_Lancer_la_requête_à_partir_de_Excel_Files[[#This Row],[71_FN2]]+Tableau_Lancer_la_requête_à_partir_de_Excel_Files[[#This Row],[81_FN2]]+Tableau_Lancer_la_requête_à_partir_de_Excel_Files[[#This Row],[82_FN2]]+Tableau_Lancer_la_requête_à_partir_de_Excel_Files[[#This Row],[87_FN2]]+Tableau_Lancer_la_requête_à_partir_de_Excel_Files[[#This Row],[89_FN2]]</f>
        <v>0</v>
      </c>
      <c r="AD89" s="9"/>
      <c r="AE89" s="9"/>
      <c r="AF89" s="9"/>
      <c r="AG89" s="9"/>
      <c r="AH89" s="9"/>
      <c r="AI89" s="9"/>
      <c r="AJ89" s="9"/>
      <c r="AK89" s="9"/>
      <c r="AL89" s="9"/>
      <c r="AM89" s="9"/>
      <c r="AN89" s="9"/>
      <c r="AO89" s="9"/>
      <c r="AP89" s="9"/>
      <c r="AQ89" s="9"/>
      <c r="AR89" s="9"/>
      <c r="AS89" s="9"/>
      <c r="AT89" s="9"/>
      <c r="AU89" s="9"/>
      <c r="AV89" s="9"/>
      <c r="AW89" s="9"/>
      <c r="AX89" s="9"/>
      <c r="AY89" s="9"/>
      <c r="AZ89" s="9">
        <v>1600</v>
      </c>
      <c r="BA89" s="9">
        <v>6668</v>
      </c>
      <c r="BB89" s="18">
        <v>42917</v>
      </c>
      <c r="BC89" s="18"/>
      <c r="BD89" s="9"/>
      <c r="BI89" s="19"/>
      <c r="BJ89" s="19"/>
      <c r="BK89" s="19"/>
      <c r="BL89" s="19"/>
      <c r="BM89" s="19"/>
      <c r="BN89" s="19"/>
      <c r="BO89" s="19"/>
      <c r="BP89" s="19"/>
      <c r="CE89" s="14"/>
      <c r="CF89" s="14"/>
      <c r="CG89" s="14"/>
      <c r="CH89" s="14"/>
      <c r="CI89" s="14"/>
      <c r="CJ89" s="14"/>
      <c r="CK89" s="14"/>
      <c r="CL89" s="14"/>
    </row>
    <row r="90" spans="1:90" ht="45" x14ac:dyDescent="0.25">
      <c r="A90" s="12" t="s">
        <v>6</v>
      </c>
      <c r="B90" s="15" t="s">
        <v>405</v>
      </c>
      <c r="C90" s="15" t="s">
        <v>636</v>
      </c>
      <c r="D90" s="18" t="s">
        <v>280</v>
      </c>
      <c r="E90" s="11" t="s">
        <v>361</v>
      </c>
      <c r="F90" s="11" t="s">
        <v>362</v>
      </c>
      <c r="G90" s="9">
        <v>16670</v>
      </c>
      <c r="H90" s="9">
        <v>11669</v>
      </c>
      <c r="I90" s="17" t="s">
        <v>210</v>
      </c>
      <c r="J90" s="15">
        <v>6668</v>
      </c>
      <c r="K90" s="17" t="s">
        <v>211</v>
      </c>
      <c r="L90" s="15"/>
      <c r="M90" s="15"/>
      <c r="N90" s="15"/>
      <c r="O90" s="17"/>
      <c r="P90" s="9">
        <f>Tableau_Lancer_la_requête_à_partir_de_Excel_Files[[#This Row],[Aide Massif Obtenue]]+Tableau_Lancer_la_requête_à_partir_de_Excel_Files[[#This Row],[Autre Public2]]</f>
        <v>37220</v>
      </c>
      <c r="Q90" s="13">
        <f>(Tableau_Lancer_la_requête_à_partir_de_Excel_Files[[#This Row],[Autre Public2]]+Tableau_Lancer_la_requête_à_partir_de_Excel_Files[[#This Row],[Aide Massif Obtenue]])/Tableau_Lancer_la_requête_à_partir_de_Excel_Files[[#This Row],[Coût total déposé]]</f>
        <v>2.2327534493101382</v>
      </c>
      <c r="R90" s="9">
        <f>Tableau_Lancer_la_requête_à_partir_de_Excel_Files[[#This Row],[Total_Etat_FN2 ]]+Tableau_Lancer_la_requête_à_partir_de_Excel_Files[[#This Row],[Total_Regions_FN2 ]]+Tableau_Lancer_la_requête_à_partir_de_Excel_Files[[#This Row],[Total_Dpts_FN2 ]]+Tableau_Lancer_la_requête_à_partir_de_Excel_Files[[#This Row],[''Prévisionnel FEDER'']]</f>
        <v>37220</v>
      </c>
      <c r="S90" s="21">
        <f>Tableau_Lancer_la_requête_à_partir_de_Excel_Files[[#This Row],[Aide Massif Obtenue]]/Tableau_Lancer_la_requête_à_partir_de_Excel_Files[[#This Row],[Coût total déposé]]</f>
        <v>2.2327534493101382</v>
      </c>
      <c r="T90" s="9">
        <f>Tableau_Lancer_la_requête_à_partir_de_Excel_Files[[#This Row],[Aide Publique Obtenue]]-Tableau_Lancer_la_requête_à_partir_de_Excel_Files[[#This Row],[Aide Publique demandée]]</f>
        <v>25551</v>
      </c>
      <c r="U90" s="9">
        <f>Tableau_Lancer_la_requête_à_partir_de_Excel_Files[[#This Row],[FNADT_FN2]]+Tableau_Lancer_la_requête_à_partir_de_Excel_Files[[#This Row],[AgricultureFN2]]</f>
        <v>0</v>
      </c>
      <c r="V90" s="9"/>
      <c r="W90" s="9"/>
      <c r="X90" s="9">
        <f>Tableau_Lancer_la_requête_à_partir_de_Excel_Files[[#This Row],[ALPC_FN2]]+Tableau_Lancer_la_requête_à_partir_de_Excel_Files[[#This Row],[AURA_FN2]]+Tableau_Lancer_la_requête_à_partir_de_Excel_Files[[#This Row],[BFC_FN2]]+Tableau_Lancer_la_requête_à_partir_de_Excel_Files[[#This Row],[LRMP_FN2]]</f>
        <v>0</v>
      </c>
      <c r="Y90" s="9"/>
      <c r="Z90" s="9"/>
      <c r="AA90" s="9"/>
      <c r="AB90" s="9"/>
      <c r="AC90" s="9">
        <f>Tableau_Lancer_la_requête_à_partir_de_Excel_Files[[#This Row],[03_FN2]]+Tableau_Lancer_la_requête_à_partir_de_Excel_Files[[#This Row],[07_FN2]]+Tableau_Lancer_la_requête_à_partir_de_Excel_Files[[#This Row],[11_FN2]]+Tableau_Lancer_la_requête_à_partir_de_Excel_Files[[#This Row],[12_FN2]]+Tableau_Lancer_la_requête_à_partir_de_Excel_Files[[#This Row],[15_FN2]]+Tableau_Lancer_la_requête_à_partir_de_Excel_Files[[#This Row],[19_FN2]]+Tableau_Lancer_la_requête_à_partir_de_Excel_Files[[#This Row],[21_FN2]]+Tableau_Lancer_la_requête_à_partir_de_Excel_Files[[#This Row],[23_FN2]]+Tableau_Lancer_la_requête_à_partir_de_Excel_Files[[#This Row],[30_FN2]]+Tableau_Lancer_la_requête_à_partir_de_Excel_Files[[#This Row],[34_FN2]]+Tableau_Lancer_la_requête_à_partir_de_Excel_Files[[#This Row],[42_FN2]]+Tableau_Lancer_la_requête_à_partir_de_Excel_Files[[#This Row],[43_FN2]]+Tableau_Lancer_la_requête_à_partir_de_Excel_Files[[#This Row],[46_FN2]]+Tableau_Lancer_la_requête_à_partir_de_Excel_Files[[#This Row],[48_FN2]]+Tableau_Lancer_la_requête_à_partir_de_Excel_Files[[#This Row],[58_FN2]]+Tableau_Lancer_la_requête_à_partir_de_Excel_Files[[#This Row],[63_FN2]]+Tableau_Lancer_la_requête_à_partir_de_Excel_Files[[#This Row],[69_FN2]]+Tableau_Lancer_la_requête_à_partir_de_Excel_Files[[#This Row],[71_FN2]]+Tableau_Lancer_la_requête_à_partir_de_Excel_Files[[#This Row],[81_FN2]]+Tableau_Lancer_la_requête_à_partir_de_Excel_Files[[#This Row],[82_FN2]]+Tableau_Lancer_la_requête_à_partir_de_Excel_Files[[#This Row],[87_FN2]]+Tableau_Lancer_la_requête_à_partir_de_Excel_Files[[#This Row],[89_FN2]]</f>
        <v>0</v>
      </c>
      <c r="AD90" s="9"/>
      <c r="AE90" s="9"/>
      <c r="AF90" s="9"/>
      <c r="AG90" s="9"/>
      <c r="AH90" s="9"/>
      <c r="AI90" s="9"/>
      <c r="AJ90" s="9"/>
      <c r="AK90" s="9"/>
      <c r="AL90" s="9"/>
      <c r="AM90" s="9"/>
      <c r="AN90" s="9"/>
      <c r="AO90" s="9"/>
      <c r="AP90" s="9"/>
      <c r="AQ90" s="9"/>
      <c r="AR90" s="9"/>
      <c r="AS90" s="9"/>
      <c r="AT90" s="9"/>
      <c r="AU90" s="9"/>
      <c r="AV90" s="9"/>
      <c r="AW90" s="9"/>
      <c r="AX90" s="9"/>
      <c r="AY90" s="9"/>
      <c r="AZ90" s="9">
        <v>0</v>
      </c>
      <c r="BA90" s="9">
        <v>37220</v>
      </c>
      <c r="BB90" s="18">
        <v>43101</v>
      </c>
      <c r="BC90" s="18"/>
      <c r="BD90" s="9"/>
      <c r="BI90" s="19"/>
      <c r="BJ90" s="19"/>
      <c r="BK90" s="19"/>
      <c r="BL90" s="19"/>
      <c r="BM90" s="19"/>
      <c r="BN90" s="19"/>
      <c r="BO90" s="19"/>
      <c r="BP90" s="19"/>
      <c r="CE90" s="14"/>
      <c r="CF90" s="14"/>
      <c r="CG90" s="14"/>
      <c r="CH90" s="14"/>
      <c r="CI90" s="14"/>
      <c r="CJ90" s="14"/>
      <c r="CK90" s="14"/>
      <c r="CL90" s="14"/>
    </row>
    <row r="91" spans="1:90" ht="30" x14ac:dyDescent="0.25">
      <c r="A91" s="12" t="s">
        <v>6</v>
      </c>
      <c r="B91" s="15" t="s">
        <v>406</v>
      </c>
      <c r="C91" s="15" t="s">
        <v>553</v>
      </c>
      <c r="D91" s="18" t="s">
        <v>280</v>
      </c>
      <c r="E91" s="11" t="s">
        <v>184</v>
      </c>
      <c r="F91" s="11" t="s">
        <v>363</v>
      </c>
      <c r="G91" s="9">
        <v>333535.76074999996</v>
      </c>
      <c r="H91" s="9">
        <v>233281.87972499998</v>
      </c>
      <c r="I91" s="17" t="s">
        <v>408</v>
      </c>
      <c r="J91" s="15">
        <v>100060.72822499998</v>
      </c>
      <c r="K91" s="17" t="s">
        <v>222</v>
      </c>
      <c r="L91" s="15" t="s">
        <v>205</v>
      </c>
      <c r="M91" s="15" t="s">
        <v>400</v>
      </c>
      <c r="N91" s="15" t="s">
        <v>407</v>
      </c>
      <c r="O91" s="17">
        <v>42929</v>
      </c>
      <c r="P91" s="9">
        <f>Tableau_Lancer_la_requête_à_partir_de_Excel_Files[[#This Row],[Aide Massif Obtenue]]+Tableau_Lancer_la_requête_à_partir_de_Excel_Files[[#This Row],[Autre Public2]]</f>
        <v>43221.15</v>
      </c>
      <c r="Q91" s="13">
        <f>(Tableau_Lancer_la_requête_à_partir_de_Excel_Files[[#This Row],[Autre Public2]]+Tableau_Lancer_la_requête_à_partir_de_Excel_Files[[#This Row],[Aide Massif Obtenue]])/Tableau_Lancer_la_requête_à_partir_de_Excel_Files[[#This Row],[Coût total déposé]]</f>
        <v>0.12958475547812756</v>
      </c>
      <c r="R91" s="9">
        <f>Tableau_Lancer_la_requête_à_partir_de_Excel_Files[[#This Row],[Total_Etat_FN2 ]]+Tableau_Lancer_la_requête_à_partir_de_Excel_Files[[#This Row],[Total_Regions_FN2 ]]+Tableau_Lancer_la_requête_à_partir_de_Excel_Files[[#This Row],[Total_Dpts_FN2 ]]+Tableau_Lancer_la_requête_à_partir_de_Excel_Files[[#This Row],[''Prévisionnel FEDER'']]</f>
        <v>43221.15</v>
      </c>
      <c r="S91" s="21">
        <f>Tableau_Lancer_la_requête_à_partir_de_Excel_Files[[#This Row],[Aide Massif Obtenue]]/Tableau_Lancer_la_requête_à_partir_de_Excel_Files[[#This Row],[Coût total déposé]]</f>
        <v>0.12958475547812756</v>
      </c>
      <c r="T91" s="9">
        <f>Tableau_Lancer_la_requête_à_partir_de_Excel_Files[[#This Row],[Aide Publique Obtenue]]-Tableau_Lancer_la_requête_à_partir_de_Excel_Files[[#This Row],[Aide Publique demandée]]</f>
        <v>-190060.72972499998</v>
      </c>
      <c r="U91" s="9">
        <f>Tableau_Lancer_la_requête_à_partir_de_Excel_Files[[#This Row],[FNADT_FN2]]+Tableau_Lancer_la_requête_à_partir_de_Excel_Files[[#This Row],[AgricultureFN2]]</f>
        <v>43221.15</v>
      </c>
      <c r="V91" s="9">
        <v>43221.15</v>
      </c>
      <c r="W91" s="9"/>
      <c r="X91" s="9">
        <f>Tableau_Lancer_la_requête_à_partir_de_Excel_Files[[#This Row],[ALPC_FN2]]+Tableau_Lancer_la_requête_à_partir_de_Excel_Files[[#This Row],[AURA_FN2]]+Tableau_Lancer_la_requête_à_partir_de_Excel_Files[[#This Row],[BFC_FN2]]+Tableau_Lancer_la_requête_à_partir_de_Excel_Files[[#This Row],[LRMP_FN2]]</f>
        <v>0</v>
      </c>
      <c r="Y91" s="9"/>
      <c r="Z91" s="9"/>
      <c r="AA91" s="9"/>
      <c r="AB91" s="9"/>
      <c r="AC91" s="9">
        <f>Tableau_Lancer_la_requête_à_partir_de_Excel_Files[[#This Row],[03_FN2]]+Tableau_Lancer_la_requête_à_partir_de_Excel_Files[[#This Row],[07_FN2]]+Tableau_Lancer_la_requête_à_partir_de_Excel_Files[[#This Row],[11_FN2]]+Tableau_Lancer_la_requête_à_partir_de_Excel_Files[[#This Row],[12_FN2]]+Tableau_Lancer_la_requête_à_partir_de_Excel_Files[[#This Row],[15_FN2]]+Tableau_Lancer_la_requête_à_partir_de_Excel_Files[[#This Row],[19_FN2]]+Tableau_Lancer_la_requête_à_partir_de_Excel_Files[[#This Row],[21_FN2]]+Tableau_Lancer_la_requête_à_partir_de_Excel_Files[[#This Row],[23_FN2]]+Tableau_Lancer_la_requête_à_partir_de_Excel_Files[[#This Row],[30_FN2]]+Tableau_Lancer_la_requête_à_partir_de_Excel_Files[[#This Row],[34_FN2]]+Tableau_Lancer_la_requête_à_partir_de_Excel_Files[[#This Row],[42_FN2]]+Tableau_Lancer_la_requête_à_partir_de_Excel_Files[[#This Row],[43_FN2]]+Tableau_Lancer_la_requête_à_partir_de_Excel_Files[[#This Row],[46_FN2]]+Tableau_Lancer_la_requête_à_partir_de_Excel_Files[[#This Row],[48_FN2]]+Tableau_Lancer_la_requête_à_partir_de_Excel_Files[[#This Row],[58_FN2]]+Tableau_Lancer_la_requête_à_partir_de_Excel_Files[[#This Row],[63_FN2]]+Tableau_Lancer_la_requête_à_partir_de_Excel_Files[[#This Row],[69_FN2]]+Tableau_Lancer_la_requête_à_partir_de_Excel_Files[[#This Row],[71_FN2]]+Tableau_Lancer_la_requête_à_partir_de_Excel_Files[[#This Row],[81_FN2]]+Tableau_Lancer_la_requête_à_partir_de_Excel_Files[[#This Row],[82_FN2]]+Tableau_Lancer_la_requête_à_partir_de_Excel_Files[[#This Row],[87_FN2]]+Tableau_Lancer_la_requête_à_partir_de_Excel_Files[[#This Row],[89_FN2]]</f>
        <v>0</v>
      </c>
      <c r="AD91" s="9"/>
      <c r="AE91" s="9"/>
      <c r="AF91" s="9"/>
      <c r="AG91" s="9"/>
      <c r="AH91" s="9"/>
      <c r="AI91" s="9"/>
      <c r="AJ91" s="9"/>
      <c r="AK91" s="9"/>
      <c r="AL91" s="9"/>
      <c r="AM91" s="9"/>
      <c r="AN91" s="9"/>
      <c r="AO91" s="9"/>
      <c r="AP91" s="9"/>
      <c r="AQ91" s="9"/>
      <c r="AR91" s="9"/>
      <c r="AS91" s="9"/>
      <c r="AT91" s="9"/>
      <c r="AU91" s="9"/>
      <c r="AV91" s="9"/>
      <c r="AW91" s="9"/>
      <c r="AX91" s="9"/>
      <c r="AY91" s="9"/>
      <c r="AZ91" s="9">
        <v>0</v>
      </c>
      <c r="BA91" s="9">
        <v>0</v>
      </c>
      <c r="BB91" s="18">
        <v>43101</v>
      </c>
      <c r="BC91" s="18"/>
      <c r="BD91" s="9"/>
      <c r="BI91" s="19"/>
      <c r="BJ91" s="19"/>
      <c r="BK91" s="19"/>
      <c r="BL91" s="19"/>
      <c r="BM91" s="19"/>
      <c r="BN91" s="19"/>
      <c r="BO91" s="19"/>
      <c r="BP91" s="19"/>
      <c r="CE91" s="14"/>
      <c r="CF91" s="14"/>
      <c r="CG91" s="14"/>
      <c r="CH91" s="14"/>
      <c r="CI91" s="14"/>
      <c r="CJ91" s="14"/>
      <c r="CK91" s="14"/>
      <c r="CL91" s="14"/>
    </row>
    <row r="92" spans="1:90" ht="30" x14ac:dyDescent="0.25">
      <c r="A92" s="12" t="s">
        <v>6</v>
      </c>
      <c r="B92" s="15" t="s">
        <v>410</v>
      </c>
      <c r="C92" s="15" t="s">
        <v>409</v>
      </c>
      <c r="D92" s="18" t="s">
        <v>280</v>
      </c>
      <c r="E92" s="11" t="s">
        <v>364</v>
      </c>
      <c r="F92" s="11" t="s">
        <v>365</v>
      </c>
      <c r="G92" s="9">
        <v>220429</v>
      </c>
      <c r="H92" s="9">
        <v>154304</v>
      </c>
      <c r="I92" s="17" t="s">
        <v>210</v>
      </c>
      <c r="J92" s="15">
        <v>88170</v>
      </c>
      <c r="K92" s="17" t="s">
        <v>211</v>
      </c>
      <c r="L92" s="15" t="s">
        <v>205</v>
      </c>
      <c r="M92" s="15" t="s">
        <v>400</v>
      </c>
      <c r="N92" s="15" t="s">
        <v>411</v>
      </c>
      <c r="O92" s="17">
        <v>42935</v>
      </c>
      <c r="P92" s="9">
        <f>Tableau_Lancer_la_requête_à_partir_de_Excel_Files[[#This Row],[Aide Massif Obtenue]]+Tableau_Lancer_la_requête_à_partir_de_Excel_Files[[#This Row],[Autre Public2]]</f>
        <v>119533</v>
      </c>
      <c r="Q92" s="13">
        <f>(Tableau_Lancer_la_requête_à_partir_de_Excel_Files[[#This Row],[Autre Public2]]+Tableau_Lancer_la_requête_à_partir_de_Excel_Files[[#This Row],[Aide Massif Obtenue]])/Tableau_Lancer_la_requête_à_partir_de_Excel_Files[[#This Row],[Coût total déposé]]</f>
        <v>0.54227438313470555</v>
      </c>
      <c r="R92" s="9">
        <f>Tableau_Lancer_la_requête_à_partir_de_Excel_Files[[#This Row],[Total_Etat_FN2 ]]+Tableau_Lancer_la_requête_à_partir_de_Excel_Files[[#This Row],[Total_Regions_FN2 ]]+Tableau_Lancer_la_requête_à_partir_de_Excel_Files[[#This Row],[Total_Dpts_FN2 ]]+Tableau_Lancer_la_requête_à_partir_de_Excel_Files[[#This Row],[''Prévisionnel FEDER'']]</f>
        <v>119533</v>
      </c>
      <c r="S92" s="21">
        <f>Tableau_Lancer_la_requête_à_partir_de_Excel_Files[[#This Row],[Aide Massif Obtenue]]/Tableau_Lancer_la_requête_à_partir_de_Excel_Files[[#This Row],[Coût total déposé]]</f>
        <v>0.54227438313470555</v>
      </c>
      <c r="T92" s="9">
        <f>Tableau_Lancer_la_requête_à_partir_de_Excel_Files[[#This Row],[Aide Publique Obtenue]]-Tableau_Lancer_la_requête_à_partir_de_Excel_Files[[#This Row],[Aide Publique demandée]]</f>
        <v>-34771</v>
      </c>
      <c r="U92" s="9">
        <f>Tableau_Lancer_la_requête_à_partir_de_Excel_Files[[#This Row],[FNADT_FN2]]+Tableau_Lancer_la_requête_à_partir_de_Excel_Files[[#This Row],[AgricultureFN2]]</f>
        <v>45405</v>
      </c>
      <c r="V92" s="9">
        <v>45405</v>
      </c>
      <c r="W92" s="9"/>
      <c r="X92" s="9">
        <f>Tableau_Lancer_la_requête_à_partir_de_Excel_Files[[#This Row],[ALPC_FN2]]+Tableau_Lancer_la_requête_à_partir_de_Excel_Files[[#This Row],[AURA_FN2]]+Tableau_Lancer_la_requête_à_partir_de_Excel_Files[[#This Row],[BFC_FN2]]+Tableau_Lancer_la_requête_à_partir_de_Excel_Files[[#This Row],[LRMP_FN2]]</f>
        <v>0</v>
      </c>
      <c r="Y92" s="9"/>
      <c r="Z92" s="9"/>
      <c r="AA92" s="9"/>
      <c r="AB92" s="9"/>
      <c r="AC92" s="9">
        <f>Tableau_Lancer_la_requête_à_partir_de_Excel_Files[[#This Row],[03_FN2]]+Tableau_Lancer_la_requête_à_partir_de_Excel_Files[[#This Row],[07_FN2]]+Tableau_Lancer_la_requête_à_partir_de_Excel_Files[[#This Row],[11_FN2]]+Tableau_Lancer_la_requête_à_partir_de_Excel_Files[[#This Row],[12_FN2]]+Tableau_Lancer_la_requête_à_partir_de_Excel_Files[[#This Row],[15_FN2]]+Tableau_Lancer_la_requête_à_partir_de_Excel_Files[[#This Row],[19_FN2]]+Tableau_Lancer_la_requête_à_partir_de_Excel_Files[[#This Row],[21_FN2]]+Tableau_Lancer_la_requête_à_partir_de_Excel_Files[[#This Row],[23_FN2]]+Tableau_Lancer_la_requête_à_partir_de_Excel_Files[[#This Row],[30_FN2]]+Tableau_Lancer_la_requête_à_partir_de_Excel_Files[[#This Row],[34_FN2]]+Tableau_Lancer_la_requête_à_partir_de_Excel_Files[[#This Row],[42_FN2]]+Tableau_Lancer_la_requête_à_partir_de_Excel_Files[[#This Row],[43_FN2]]+Tableau_Lancer_la_requête_à_partir_de_Excel_Files[[#This Row],[46_FN2]]+Tableau_Lancer_la_requête_à_partir_de_Excel_Files[[#This Row],[48_FN2]]+Tableau_Lancer_la_requête_à_partir_de_Excel_Files[[#This Row],[58_FN2]]+Tableau_Lancer_la_requête_à_partir_de_Excel_Files[[#This Row],[63_FN2]]+Tableau_Lancer_la_requête_à_partir_de_Excel_Files[[#This Row],[69_FN2]]+Tableau_Lancer_la_requête_à_partir_de_Excel_Files[[#This Row],[71_FN2]]+Tableau_Lancer_la_requête_à_partir_de_Excel_Files[[#This Row],[81_FN2]]+Tableau_Lancer_la_requête_à_partir_de_Excel_Files[[#This Row],[82_FN2]]+Tableau_Lancer_la_requête_à_partir_de_Excel_Files[[#This Row],[87_FN2]]+Tableau_Lancer_la_requête_à_partir_de_Excel_Files[[#This Row],[89_FN2]]</f>
        <v>0</v>
      </c>
      <c r="AD92" s="9"/>
      <c r="AE92" s="9"/>
      <c r="AF92" s="9"/>
      <c r="AG92" s="9"/>
      <c r="AH92" s="9"/>
      <c r="AI92" s="9"/>
      <c r="AJ92" s="9"/>
      <c r="AK92" s="9"/>
      <c r="AL92" s="9"/>
      <c r="AM92" s="9"/>
      <c r="AN92" s="9"/>
      <c r="AO92" s="9"/>
      <c r="AP92" s="9"/>
      <c r="AQ92" s="9">
        <v>0</v>
      </c>
      <c r="AR92" s="9"/>
      <c r="AS92" s="9"/>
      <c r="AT92" s="9"/>
      <c r="AU92" s="9"/>
      <c r="AV92" s="9"/>
      <c r="AW92" s="9"/>
      <c r="AX92" s="9"/>
      <c r="AY92" s="9"/>
      <c r="AZ92" s="9">
        <v>0</v>
      </c>
      <c r="BA92" s="9">
        <v>74128</v>
      </c>
      <c r="BB92" s="18">
        <v>43101</v>
      </c>
      <c r="BC92" s="18"/>
      <c r="BD92" s="9"/>
      <c r="BI92" s="19"/>
      <c r="BJ92" s="19"/>
      <c r="BK92" s="19"/>
      <c r="BL92" s="19"/>
      <c r="BM92" s="19"/>
      <c r="BN92" s="19"/>
      <c r="BO92" s="19"/>
      <c r="BP92" s="19"/>
      <c r="CE92" s="14"/>
      <c r="CF92" s="14"/>
      <c r="CG92" s="14"/>
      <c r="CH92" s="14"/>
      <c r="CI92" s="14"/>
      <c r="CJ92" s="14"/>
      <c r="CK92" s="14"/>
      <c r="CL92" s="14"/>
    </row>
    <row r="93" spans="1:90" ht="45" x14ac:dyDescent="0.25">
      <c r="A93" s="12" t="s">
        <v>6</v>
      </c>
      <c r="B93" s="15" t="s">
        <v>413</v>
      </c>
      <c r="C93" s="15" t="s">
        <v>412</v>
      </c>
      <c r="D93" s="18" t="s">
        <v>280</v>
      </c>
      <c r="E93" s="11" t="s">
        <v>366</v>
      </c>
      <c r="F93" s="11" t="s">
        <v>367</v>
      </c>
      <c r="G93" s="9">
        <v>64010</v>
      </c>
      <c r="H93" s="9">
        <v>44807</v>
      </c>
      <c r="I93" s="17" t="s">
        <v>210</v>
      </c>
      <c r="J93" s="15">
        <v>25604</v>
      </c>
      <c r="K93" s="17" t="s">
        <v>211</v>
      </c>
      <c r="L93" s="15" t="s">
        <v>205</v>
      </c>
      <c r="M93" s="15" t="s">
        <v>265</v>
      </c>
      <c r="N93" s="15"/>
      <c r="O93" s="17">
        <v>42888</v>
      </c>
      <c r="P93" s="9">
        <f>Tableau_Lancer_la_requête_à_partir_de_Excel_Files[[#This Row],[Aide Massif Obtenue]]+Tableau_Lancer_la_requête_à_partir_de_Excel_Files[[#This Row],[Autre Public2]]</f>
        <v>0</v>
      </c>
      <c r="Q93" s="13">
        <f>(Tableau_Lancer_la_requête_à_partir_de_Excel_Files[[#This Row],[Autre Public2]]+Tableau_Lancer_la_requête_à_partir_de_Excel_Files[[#This Row],[Aide Massif Obtenue]])/Tableau_Lancer_la_requête_à_partir_de_Excel_Files[[#This Row],[Coût total déposé]]</f>
        <v>0</v>
      </c>
      <c r="R93" s="9">
        <f>Tableau_Lancer_la_requête_à_partir_de_Excel_Files[[#This Row],[Total_Etat_FN2 ]]+Tableau_Lancer_la_requête_à_partir_de_Excel_Files[[#This Row],[Total_Regions_FN2 ]]+Tableau_Lancer_la_requête_à_partir_de_Excel_Files[[#This Row],[Total_Dpts_FN2 ]]+Tableau_Lancer_la_requête_à_partir_de_Excel_Files[[#This Row],[''Prévisionnel FEDER'']]</f>
        <v>0</v>
      </c>
      <c r="S93" s="21">
        <f>Tableau_Lancer_la_requête_à_partir_de_Excel_Files[[#This Row],[Aide Massif Obtenue]]/Tableau_Lancer_la_requête_à_partir_de_Excel_Files[[#This Row],[Coût total déposé]]</f>
        <v>0</v>
      </c>
      <c r="T93" s="9">
        <f>Tableau_Lancer_la_requête_à_partir_de_Excel_Files[[#This Row],[Aide Publique Obtenue]]-Tableau_Lancer_la_requête_à_partir_de_Excel_Files[[#This Row],[Aide Publique demandée]]</f>
        <v>-44807</v>
      </c>
      <c r="U93" s="9">
        <f>Tableau_Lancer_la_requête_à_partir_de_Excel_Files[[#This Row],[FNADT_FN2]]+Tableau_Lancer_la_requête_à_partir_de_Excel_Files[[#This Row],[AgricultureFN2]]</f>
        <v>0</v>
      </c>
      <c r="V93" s="9"/>
      <c r="W93" s="9"/>
      <c r="X93" s="9">
        <f>Tableau_Lancer_la_requête_à_partir_de_Excel_Files[[#This Row],[ALPC_FN2]]+Tableau_Lancer_la_requête_à_partir_de_Excel_Files[[#This Row],[AURA_FN2]]+Tableau_Lancer_la_requête_à_partir_de_Excel_Files[[#This Row],[BFC_FN2]]+Tableau_Lancer_la_requête_à_partir_de_Excel_Files[[#This Row],[LRMP_FN2]]</f>
        <v>0</v>
      </c>
      <c r="Y93" s="9"/>
      <c r="Z93" s="9"/>
      <c r="AA93" s="9"/>
      <c r="AB93" s="9"/>
      <c r="AC93" s="9">
        <f>Tableau_Lancer_la_requête_à_partir_de_Excel_Files[[#This Row],[03_FN2]]+Tableau_Lancer_la_requête_à_partir_de_Excel_Files[[#This Row],[07_FN2]]+Tableau_Lancer_la_requête_à_partir_de_Excel_Files[[#This Row],[11_FN2]]+Tableau_Lancer_la_requête_à_partir_de_Excel_Files[[#This Row],[12_FN2]]+Tableau_Lancer_la_requête_à_partir_de_Excel_Files[[#This Row],[15_FN2]]+Tableau_Lancer_la_requête_à_partir_de_Excel_Files[[#This Row],[19_FN2]]+Tableau_Lancer_la_requête_à_partir_de_Excel_Files[[#This Row],[21_FN2]]+Tableau_Lancer_la_requête_à_partir_de_Excel_Files[[#This Row],[23_FN2]]+Tableau_Lancer_la_requête_à_partir_de_Excel_Files[[#This Row],[30_FN2]]+Tableau_Lancer_la_requête_à_partir_de_Excel_Files[[#This Row],[34_FN2]]+Tableau_Lancer_la_requête_à_partir_de_Excel_Files[[#This Row],[42_FN2]]+Tableau_Lancer_la_requête_à_partir_de_Excel_Files[[#This Row],[43_FN2]]+Tableau_Lancer_la_requête_à_partir_de_Excel_Files[[#This Row],[46_FN2]]+Tableau_Lancer_la_requête_à_partir_de_Excel_Files[[#This Row],[48_FN2]]+Tableau_Lancer_la_requête_à_partir_de_Excel_Files[[#This Row],[58_FN2]]+Tableau_Lancer_la_requête_à_partir_de_Excel_Files[[#This Row],[63_FN2]]+Tableau_Lancer_la_requête_à_partir_de_Excel_Files[[#This Row],[69_FN2]]+Tableau_Lancer_la_requête_à_partir_de_Excel_Files[[#This Row],[71_FN2]]+Tableau_Lancer_la_requête_à_partir_de_Excel_Files[[#This Row],[81_FN2]]+Tableau_Lancer_la_requête_à_partir_de_Excel_Files[[#This Row],[82_FN2]]+Tableau_Lancer_la_requête_à_partir_de_Excel_Files[[#This Row],[87_FN2]]+Tableau_Lancer_la_requête_à_partir_de_Excel_Files[[#This Row],[89_FN2]]</f>
        <v>0</v>
      </c>
      <c r="AD93" s="9"/>
      <c r="AE93" s="9"/>
      <c r="AF93" s="9"/>
      <c r="AG93" s="9"/>
      <c r="AH93" s="9"/>
      <c r="AI93" s="9"/>
      <c r="AJ93" s="9"/>
      <c r="AK93" s="9"/>
      <c r="AL93" s="9"/>
      <c r="AM93" s="9"/>
      <c r="AN93" s="9"/>
      <c r="AO93" s="9"/>
      <c r="AP93" s="9"/>
      <c r="AQ93" s="9"/>
      <c r="AR93" s="9"/>
      <c r="AS93" s="9"/>
      <c r="AT93" s="9"/>
      <c r="AU93" s="9"/>
      <c r="AV93" s="9"/>
      <c r="AW93" s="9"/>
      <c r="AX93" s="9"/>
      <c r="AY93" s="9"/>
      <c r="AZ93" s="9">
        <v>0</v>
      </c>
      <c r="BA93" s="9">
        <v>0</v>
      </c>
      <c r="BB93" s="18">
        <v>43101</v>
      </c>
      <c r="BC93" s="18"/>
      <c r="BD93" s="9"/>
      <c r="BI93" s="19"/>
      <c r="BJ93" s="19"/>
      <c r="BK93" s="19"/>
      <c r="BL93" s="19"/>
      <c r="BM93" s="19"/>
      <c r="BN93" s="19"/>
      <c r="BO93" s="19"/>
      <c r="BP93" s="19"/>
      <c r="CE93" s="14"/>
      <c r="CF93" s="14"/>
      <c r="CG93" s="14"/>
      <c r="CH93" s="14"/>
      <c r="CI93" s="14"/>
      <c r="CJ93" s="14"/>
      <c r="CK93" s="14"/>
      <c r="CL93" s="14"/>
    </row>
    <row r="94" spans="1:90" ht="30" x14ac:dyDescent="0.25">
      <c r="A94" s="12" t="s">
        <v>6</v>
      </c>
      <c r="B94" s="15" t="s">
        <v>415</v>
      </c>
      <c r="C94" s="15" t="s">
        <v>414</v>
      </c>
      <c r="D94" s="18" t="s">
        <v>280</v>
      </c>
      <c r="E94" s="11" t="s">
        <v>368</v>
      </c>
      <c r="F94" s="11" t="s">
        <v>369</v>
      </c>
      <c r="G94" s="9">
        <v>55500</v>
      </c>
      <c r="H94" s="9">
        <v>38850</v>
      </c>
      <c r="I94" s="17" t="s">
        <v>210</v>
      </c>
      <c r="J94" s="15">
        <v>22200</v>
      </c>
      <c r="K94" s="17" t="s">
        <v>211</v>
      </c>
      <c r="L94" s="15" t="s">
        <v>205</v>
      </c>
      <c r="M94" s="15" t="s">
        <v>265</v>
      </c>
      <c r="N94" s="15" t="s">
        <v>411</v>
      </c>
      <c r="O94" s="17">
        <v>42943</v>
      </c>
      <c r="P94" s="9">
        <f>Tableau_Lancer_la_requête_à_partir_de_Excel_Files[[#This Row],[Aide Massif Obtenue]]+Tableau_Lancer_la_requête_à_partir_de_Excel_Files[[#This Row],[Autre Public2]]</f>
        <v>0</v>
      </c>
      <c r="Q94" s="13">
        <f>(Tableau_Lancer_la_requête_à_partir_de_Excel_Files[[#This Row],[Autre Public2]]+Tableau_Lancer_la_requête_à_partir_de_Excel_Files[[#This Row],[Aide Massif Obtenue]])/Tableau_Lancer_la_requête_à_partir_de_Excel_Files[[#This Row],[Coût total déposé]]</f>
        <v>0</v>
      </c>
      <c r="R94" s="9">
        <f>Tableau_Lancer_la_requête_à_partir_de_Excel_Files[[#This Row],[Total_Etat_FN2 ]]+Tableau_Lancer_la_requête_à_partir_de_Excel_Files[[#This Row],[Total_Regions_FN2 ]]+Tableau_Lancer_la_requête_à_partir_de_Excel_Files[[#This Row],[Total_Dpts_FN2 ]]+Tableau_Lancer_la_requête_à_partir_de_Excel_Files[[#This Row],[''Prévisionnel FEDER'']]</f>
        <v>0</v>
      </c>
      <c r="S94" s="21">
        <f>Tableau_Lancer_la_requête_à_partir_de_Excel_Files[[#This Row],[Aide Massif Obtenue]]/Tableau_Lancer_la_requête_à_partir_de_Excel_Files[[#This Row],[Coût total déposé]]</f>
        <v>0</v>
      </c>
      <c r="T94" s="9">
        <f>Tableau_Lancer_la_requête_à_partir_de_Excel_Files[[#This Row],[Aide Publique Obtenue]]-Tableau_Lancer_la_requête_à_partir_de_Excel_Files[[#This Row],[Aide Publique demandée]]</f>
        <v>-38850</v>
      </c>
      <c r="U94" s="9">
        <f>Tableau_Lancer_la_requête_à_partir_de_Excel_Files[[#This Row],[FNADT_FN2]]+Tableau_Lancer_la_requête_à_partir_de_Excel_Files[[#This Row],[AgricultureFN2]]</f>
        <v>0</v>
      </c>
      <c r="V94" s="9"/>
      <c r="W94" s="9"/>
      <c r="X94" s="9">
        <f>Tableau_Lancer_la_requête_à_partir_de_Excel_Files[[#This Row],[ALPC_FN2]]+Tableau_Lancer_la_requête_à_partir_de_Excel_Files[[#This Row],[AURA_FN2]]+Tableau_Lancer_la_requête_à_partir_de_Excel_Files[[#This Row],[BFC_FN2]]+Tableau_Lancer_la_requête_à_partir_de_Excel_Files[[#This Row],[LRMP_FN2]]</f>
        <v>0</v>
      </c>
      <c r="Y94" s="9"/>
      <c r="Z94" s="9"/>
      <c r="AA94" s="9"/>
      <c r="AB94" s="9"/>
      <c r="AC94" s="9">
        <f>Tableau_Lancer_la_requête_à_partir_de_Excel_Files[[#This Row],[03_FN2]]+Tableau_Lancer_la_requête_à_partir_de_Excel_Files[[#This Row],[07_FN2]]+Tableau_Lancer_la_requête_à_partir_de_Excel_Files[[#This Row],[11_FN2]]+Tableau_Lancer_la_requête_à_partir_de_Excel_Files[[#This Row],[12_FN2]]+Tableau_Lancer_la_requête_à_partir_de_Excel_Files[[#This Row],[15_FN2]]+Tableau_Lancer_la_requête_à_partir_de_Excel_Files[[#This Row],[19_FN2]]+Tableau_Lancer_la_requête_à_partir_de_Excel_Files[[#This Row],[21_FN2]]+Tableau_Lancer_la_requête_à_partir_de_Excel_Files[[#This Row],[23_FN2]]+Tableau_Lancer_la_requête_à_partir_de_Excel_Files[[#This Row],[30_FN2]]+Tableau_Lancer_la_requête_à_partir_de_Excel_Files[[#This Row],[34_FN2]]+Tableau_Lancer_la_requête_à_partir_de_Excel_Files[[#This Row],[42_FN2]]+Tableau_Lancer_la_requête_à_partir_de_Excel_Files[[#This Row],[43_FN2]]+Tableau_Lancer_la_requête_à_partir_de_Excel_Files[[#This Row],[46_FN2]]+Tableau_Lancer_la_requête_à_partir_de_Excel_Files[[#This Row],[48_FN2]]+Tableau_Lancer_la_requête_à_partir_de_Excel_Files[[#This Row],[58_FN2]]+Tableau_Lancer_la_requête_à_partir_de_Excel_Files[[#This Row],[63_FN2]]+Tableau_Lancer_la_requête_à_partir_de_Excel_Files[[#This Row],[69_FN2]]+Tableau_Lancer_la_requête_à_partir_de_Excel_Files[[#This Row],[71_FN2]]+Tableau_Lancer_la_requête_à_partir_de_Excel_Files[[#This Row],[81_FN2]]+Tableau_Lancer_la_requête_à_partir_de_Excel_Files[[#This Row],[82_FN2]]+Tableau_Lancer_la_requête_à_partir_de_Excel_Files[[#This Row],[87_FN2]]+Tableau_Lancer_la_requête_à_partir_de_Excel_Files[[#This Row],[89_FN2]]</f>
        <v>0</v>
      </c>
      <c r="AD94" s="9"/>
      <c r="AE94" s="9"/>
      <c r="AF94" s="9"/>
      <c r="AG94" s="9"/>
      <c r="AH94" s="9"/>
      <c r="AI94" s="9"/>
      <c r="AJ94" s="9"/>
      <c r="AK94" s="9"/>
      <c r="AL94" s="9"/>
      <c r="AM94" s="9"/>
      <c r="AN94" s="9"/>
      <c r="AO94" s="9"/>
      <c r="AP94" s="9"/>
      <c r="AQ94" s="9"/>
      <c r="AR94" s="9"/>
      <c r="AS94" s="9"/>
      <c r="AT94" s="9"/>
      <c r="AU94" s="9"/>
      <c r="AV94" s="9"/>
      <c r="AW94" s="9"/>
      <c r="AX94" s="9"/>
      <c r="AY94" s="9"/>
      <c r="AZ94" s="9">
        <v>0</v>
      </c>
      <c r="BA94" s="9">
        <v>0</v>
      </c>
      <c r="BB94" s="18">
        <v>43101</v>
      </c>
      <c r="BC94" s="18"/>
      <c r="BD94" s="9"/>
      <c r="BI94" s="19"/>
      <c r="BJ94" s="19"/>
      <c r="BK94" s="19"/>
      <c r="BL94" s="19"/>
      <c r="BM94" s="19"/>
      <c r="BN94" s="19"/>
      <c r="BO94" s="19"/>
      <c r="BP94" s="19"/>
      <c r="CE94" s="14"/>
      <c r="CF94" s="14"/>
      <c r="CG94" s="14"/>
      <c r="CH94" s="14"/>
      <c r="CI94" s="14"/>
      <c r="CJ94" s="14"/>
      <c r="CK94" s="14"/>
      <c r="CL94" s="14"/>
    </row>
    <row r="95" spans="1:90" ht="30" x14ac:dyDescent="0.25">
      <c r="A95" s="12" t="s">
        <v>6</v>
      </c>
      <c r="B95" s="15" t="s">
        <v>417</v>
      </c>
      <c r="C95" s="15" t="s">
        <v>416</v>
      </c>
      <c r="D95" s="18" t="s">
        <v>280</v>
      </c>
      <c r="E95" s="11" t="s">
        <v>103</v>
      </c>
      <c r="F95" s="11" t="s">
        <v>370</v>
      </c>
      <c r="G95" s="9">
        <v>115619</v>
      </c>
      <c r="H95" s="9">
        <v>80933</v>
      </c>
      <c r="I95" s="17" t="s">
        <v>210</v>
      </c>
      <c r="J95" s="15">
        <v>46247</v>
      </c>
      <c r="K95" s="17" t="s">
        <v>211</v>
      </c>
      <c r="L95" s="15"/>
      <c r="M95" s="15" t="s">
        <v>265</v>
      </c>
      <c r="N95" s="15"/>
      <c r="O95" s="17">
        <v>42885</v>
      </c>
      <c r="P95" s="9">
        <f>Tableau_Lancer_la_requête_à_partir_de_Excel_Files[[#This Row],[Aide Massif Obtenue]]+Tableau_Lancer_la_requête_à_partir_de_Excel_Files[[#This Row],[Autre Public2]]</f>
        <v>0</v>
      </c>
      <c r="Q95" s="13">
        <f>(Tableau_Lancer_la_requête_à_partir_de_Excel_Files[[#This Row],[Autre Public2]]+Tableau_Lancer_la_requête_à_partir_de_Excel_Files[[#This Row],[Aide Massif Obtenue]])/Tableau_Lancer_la_requête_à_partir_de_Excel_Files[[#This Row],[Coût total déposé]]</f>
        <v>0</v>
      </c>
      <c r="R95" s="9">
        <f>Tableau_Lancer_la_requête_à_partir_de_Excel_Files[[#This Row],[Total_Etat_FN2 ]]+Tableau_Lancer_la_requête_à_partir_de_Excel_Files[[#This Row],[Total_Regions_FN2 ]]+Tableau_Lancer_la_requête_à_partir_de_Excel_Files[[#This Row],[Total_Dpts_FN2 ]]+Tableau_Lancer_la_requête_à_partir_de_Excel_Files[[#This Row],[''Prévisionnel FEDER'']]</f>
        <v>0</v>
      </c>
      <c r="S95" s="21">
        <f>Tableau_Lancer_la_requête_à_partir_de_Excel_Files[[#This Row],[Aide Massif Obtenue]]/Tableau_Lancer_la_requête_à_partir_de_Excel_Files[[#This Row],[Coût total déposé]]</f>
        <v>0</v>
      </c>
      <c r="T95" s="9">
        <f>Tableau_Lancer_la_requête_à_partir_de_Excel_Files[[#This Row],[Aide Publique Obtenue]]-Tableau_Lancer_la_requête_à_partir_de_Excel_Files[[#This Row],[Aide Publique demandée]]</f>
        <v>-80933</v>
      </c>
      <c r="U95" s="9">
        <f>Tableau_Lancer_la_requête_à_partir_de_Excel_Files[[#This Row],[FNADT_FN2]]+Tableau_Lancer_la_requête_à_partir_de_Excel_Files[[#This Row],[AgricultureFN2]]</f>
        <v>0</v>
      </c>
      <c r="V95" s="9"/>
      <c r="W95" s="9"/>
      <c r="X95" s="9">
        <f>Tableau_Lancer_la_requête_à_partir_de_Excel_Files[[#This Row],[ALPC_FN2]]+Tableau_Lancer_la_requête_à_partir_de_Excel_Files[[#This Row],[AURA_FN2]]+Tableau_Lancer_la_requête_à_partir_de_Excel_Files[[#This Row],[BFC_FN2]]+Tableau_Lancer_la_requête_à_partir_de_Excel_Files[[#This Row],[LRMP_FN2]]</f>
        <v>0</v>
      </c>
      <c r="Y95" s="9"/>
      <c r="Z95" s="9"/>
      <c r="AA95" s="9"/>
      <c r="AB95" s="9"/>
      <c r="AC95" s="9">
        <f>Tableau_Lancer_la_requête_à_partir_de_Excel_Files[[#This Row],[03_FN2]]+Tableau_Lancer_la_requête_à_partir_de_Excel_Files[[#This Row],[07_FN2]]+Tableau_Lancer_la_requête_à_partir_de_Excel_Files[[#This Row],[11_FN2]]+Tableau_Lancer_la_requête_à_partir_de_Excel_Files[[#This Row],[12_FN2]]+Tableau_Lancer_la_requête_à_partir_de_Excel_Files[[#This Row],[15_FN2]]+Tableau_Lancer_la_requête_à_partir_de_Excel_Files[[#This Row],[19_FN2]]+Tableau_Lancer_la_requête_à_partir_de_Excel_Files[[#This Row],[21_FN2]]+Tableau_Lancer_la_requête_à_partir_de_Excel_Files[[#This Row],[23_FN2]]+Tableau_Lancer_la_requête_à_partir_de_Excel_Files[[#This Row],[30_FN2]]+Tableau_Lancer_la_requête_à_partir_de_Excel_Files[[#This Row],[34_FN2]]+Tableau_Lancer_la_requête_à_partir_de_Excel_Files[[#This Row],[42_FN2]]+Tableau_Lancer_la_requête_à_partir_de_Excel_Files[[#This Row],[43_FN2]]+Tableau_Lancer_la_requête_à_partir_de_Excel_Files[[#This Row],[46_FN2]]+Tableau_Lancer_la_requête_à_partir_de_Excel_Files[[#This Row],[48_FN2]]+Tableau_Lancer_la_requête_à_partir_de_Excel_Files[[#This Row],[58_FN2]]+Tableau_Lancer_la_requête_à_partir_de_Excel_Files[[#This Row],[63_FN2]]+Tableau_Lancer_la_requête_à_partir_de_Excel_Files[[#This Row],[69_FN2]]+Tableau_Lancer_la_requête_à_partir_de_Excel_Files[[#This Row],[71_FN2]]+Tableau_Lancer_la_requête_à_partir_de_Excel_Files[[#This Row],[81_FN2]]+Tableau_Lancer_la_requête_à_partir_de_Excel_Files[[#This Row],[82_FN2]]+Tableau_Lancer_la_requête_à_partir_de_Excel_Files[[#This Row],[87_FN2]]+Tableau_Lancer_la_requête_à_partir_de_Excel_Files[[#This Row],[89_FN2]]</f>
        <v>0</v>
      </c>
      <c r="AD95" s="9"/>
      <c r="AE95" s="9"/>
      <c r="AF95" s="9"/>
      <c r="AG95" s="9"/>
      <c r="AH95" s="9"/>
      <c r="AI95" s="9"/>
      <c r="AJ95" s="9"/>
      <c r="AK95" s="9"/>
      <c r="AL95" s="9"/>
      <c r="AM95" s="9"/>
      <c r="AN95" s="9"/>
      <c r="AO95" s="9"/>
      <c r="AP95" s="9"/>
      <c r="AQ95" s="9"/>
      <c r="AR95" s="9"/>
      <c r="AS95" s="9"/>
      <c r="AT95" s="9"/>
      <c r="AU95" s="9"/>
      <c r="AV95" s="9"/>
      <c r="AW95" s="9"/>
      <c r="AX95" s="9"/>
      <c r="AY95" s="9"/>
      <c r="AZ95" s="9">
        <v>0</v>
      </c>
      <c r="BA95" s="9">
        <v>0</v>
      </c>
      <c r="BB95" s="18">
        <v>43160</v>
      </c>
      <c r="BC95" s="18"/>
      <c r="BD95" s="9"/>
      <c r="BI95" s="19"/>
      <c r="BJ95" s="19"/>
      <c r="BK95" s="19"/>
      <c r="BL95" s="19"/>
      <c r="BM95" s="19"/>
      <c r="BN95" s="19"/>
      <c r="BO95" s="19"/>
      <c r="BP95" s="19"/>
      <c r="CE95" s="14"/>
      <c r="CF95" s="14"/>
      <c r="CG95" s="14"/>
      <c r="CH95" s="14"/>
      <c r="CI95" s="14"/>
      <c r="CJ95" s="14"/>
      <c r="CK95" s="14"/>
      <c r="CL95" s="14"/>
    </row>
    <row r="96" spans="1:90" ht="45" x14ac:dyDescent="0.25">
      <c r="A96" s="12" t="s">
        <v>6</v>
      </c>
      <c r="B96" s="15" t="s">
        <v>419</v>
      </c>
      <c r="C96" s="15" t="s">
        <v>418</v>
      </c>
      <c r="D96" s="18" t="s">
        <v>280</v>
      </c>
      <c r="E96" s="11" t="s">
        <v>253</v>
      </c>
      <c r="F96" s="11" t="s">
        <v>371</v>
      </c>
      <c r="G96" s="9">
        <v>346012</v>
      </c>
      <c r="H96" s="9">
        <v>242208.4</v>
      </c>
      <c r="I96" s="17" t="s">
        <v>210</v>
      </c>
      <c r="J96" s="15">
        <v>138404.80000000002</v>
      </c>
      <c r="K96" s="17" t="s">
        <v>211</v>
      </c>
      <c r="L96" s="15" t="s">
        <v>205</v>
      </c>
      <c r="M96" s="15" t="s">
        <v>420</v>
      </c>
      <c r="N96" s="15"/>
      <c r="O96" s="17">
        <v>42886</v>
      </c>
      <c r="P96" s="9">
        <f>Tableau_Lancer_la_requête_à_partir_de_Excel_Files[[#This Row],[Aide Massif Obtenue]]+Tableau_Lancer_la_requête_à_partir_de_Excel_Files[[#This Row],[Autre Public2]]</f>
        <v>104264.76000000001</v>
      </c>
      <c r="Q96" s="13">
        <f>(Tableau_Lancer_la_requête_à_partir_de_Excel_Files[[#This Row],[Autre Public2]]+Tableau_Lancer_la_requête_à_partir_de_Excel_Files[[#This Row],[Aide Massif Obtenue]])/Tableau_Lancer_la_requête_à_partir_de_Excel_Files[[#This Row],[Coût total déposé]]</f>
        <v>0.30133278614614523</v>
      </c>
      <c r="R96" s="9">
        <f>Tableau_Lancer_la_requête_à_partir_de_Excel_Files[[#This Row],[Total_Etat_FN2 ]]+Tableau_Lancer_la_requête_à_partir_de_Excel_Files[[#This Row],[Total_Regions_FN2 ]]+Tableau_Lancer_la_requête_à_partir_de_Excel_Files[[#This Row],[Total_Dpts_FN2 ]]+Tableau_Lancer_la_requête_à_partir_de_Excel_Files[[#This Row],[''Prévisionnel FEDER'']]</f>
        <v>104264.76000000001</v>
      </c>
      <c r="S96" s="21">
        <f>Tableau_Lancer_la_requête_à_partir_de_Excel_Files[[#This Row],[Aide Massif Obtenue]]/Tableau_Lancer_la_requête_à_partir_de_Excel_Files[[#This Row],[Coût total déposé]]</f>
        <v>0.30133278614614523</v>
      </c>
      <c r="T96" s="9">
        <f>Tableau_Lancer_la_requête_à_partir_de_Excel_Files[[#This Row],[Aide Publique Obtenue]]-Tableau_Lancer_la_requête_à_partir_de_Excel_Files[[#This Row],[Aide Publique demandée]]</f>
        <v>-137943.63999999998</v>
      </c>
      <c r="U96" s="9">
        <f>Tableau_Lancer_la_requête_à_partir_de_Excel_Files[[#This Row],[FNADT_FN2]]+Tableau_Lancer_la_requête_à_partir_de_Excel_Files[[#This Row],[AgricultureFN2]]</f>
        <v>33748.379999999997</v>
      </c>
      <c r="V96" s="9">
        <v>33748.379999999997</v>
      </c>
      <c r="W96" s="9"/>
      <c r="X96" s="9">
        <f>Tableau_Lancer_la_requête_à_partir_de_Excel_Files[[#This Row],[ALPC_FN2]]+Tableau_Lancer_la_requête_à_partir_de_Excel_Files[[#This Row],[AURA_FN2]]+Tableau_Lancer_la_requête_à_partir_de_Excel_Files[[#This Row],[BFC_FN2]]+Tableau_Lancer_la_requête_à_partir_de_Excel_Files[[#This Row],[LRMP_FN2]]</f>
        <v>70516.38</v>
      </c>
      <c r="Y96" s="9"/>
      <c r="Z96" s="9">
        <v>54925</v>
      </c>
      <c r="AA96" s="9">
        <v>15591.38</v>
      </c>
      <c r="AB96" s="9"/>
      <c r="AC96" s="9">
        <f>Tableau_Lancer_la_requête_à_partir_de_Excel_Files[[#This Row],[03_FN2]]+Tableau_Lancer_la_requête_à_partir_de_Excel_Files[[#This Row],[07_FN2]]+Tableau_Lancer_la_requête_à_partir_de_Excel_Files[[#This Row],[11_FN2]]+Tableau_Lancer_la_requête_à_partir_de_Excel_Files[[#This Row],[12_FN2]]+Tableau_Lancer_la_requête_à_partir_de_Excel_Files[[#This Row],[15_FN2]]+Tableau_Lancer_la_requête_à_partir_de_Excel_Files[[#This Row],[19_FN2]]+Tableau_Lancer_la_requête_à_partir_de_Excel_Files[[#This Row],[21_FN2]]+Tableau_Lancer_la_requête_à_partir_de_Excel_Files[[#This Row],[23_FN2]]+Tableau_Lancer_la_requête_à_partir_de_Excel_Files[[#This Row],[30_FN2]]+Tableau_Lancer_la_requête_à_partir_de_Excel_Files[[#This Row],[34_FN2]]+Tableau_Lancer_la_requête_à_partir_de_Excel_Files[[#This Row],[42_FN2]]+Tableau_Lancer_la_requête_à_partir_de_Excel_Files[[#This Row],[43_FN2]]+Tableau_Lancer_la_requête_à_partir_de_Excel_Files[[#This Row],[46_FN2]]+Tableau_Lancer_la_requête_à_partir_de_Excel_Files[[#This Row],[48_FN2]]+Tableau_Lancer_la_requête_à_partir_de_Excel_Files[[#This Row],[58_FN2]]+Tableau_Lancer_la_requête_à_partir_de_Excel_Files[[#This Row],[63_FN2]]+Tableau_Lancer_la_requête_à_partir_de_Excel_Files[[#This Row],[69_FN2]]+Tableau_Lancer_la_requête_à_partir_de_Excel_Files[[#This Row],[71_FN2]]+Tableau_Lancer_la_requête_à_partir_de_Excel_Files[[#This Row],[81_FN2]]+Tableau_Lancer_la_requête_à_partir_de_Excel_Files[[#This Row],[82_FN2]]+Tableau_Lancer_la_requête_à_partir_de_Excel_Files[[#This Row],[87_FN2]]+Tableau_Lancer_la_requête_à_partir_de_Excel_Files[[#This Row],[89_FN2]]</f>
        <v>0</v>
      </c>
      <c r="AD96" s="9"/>
      <c r="AE96" s="9"/>
      <c r="AF96" s="9"/>
      <c r="AG96" s="9"/>
      <c r="AH96" s="9"/>
      <c r="AI96" s="9"/>
      <c r="AJ96" s="9"/>
      <c r="AK96" s="9"/>
      <c r="AL96" s="9"/>
      <c r="AM96" s="9"/>
      <c r="AN96" s="9"/>
      <c r="AO96" s="9"/>
      <c r="AP96" s="9"/>
      <c r="AQ96" s="9"/>
      <c r="AR96" s="9"/>
      <c r="AS96" s="9"/>
      <c r="AT96" s="9"/>
      <c r="AU96" s="9"/>
      <c r="AV96" s="9"/>
      <c r="AW96" s="9"/>
      <c r="AX96" s="9"/>
      <c r="AY96" s="9"/>
      <c r="AZ96" s="9">
        <v>0</v>
      </c>
      <c r="BA96" s="9">
        <v>0</v>
      </c>
      <c r="BB96" s="18">
        <v>42917</v>
      </c>
      <c r="BC96" s="18"/>
      <c r="BD96" s="9"/>
      <c r="BI96" s="19"/>
      <c r="BJ96" s="19"/>
      <c r="BK96" s="19"/>
      <c r="BL96" s="19"/>
      <c r="BM96" s="19"/>
      <c r="BN96" s="19"/>
      <c r="BO96" s="19"/>
      <c r="BP96" s="19"/>
      <c r="CE96" s="14"/>
      <c r="CF96" s="14"/>
      <c r="CG96" s="14"/>
      <c r="CH96" s="14"/>
      <c r="CI96" s="14"/>
      <c r="CJ96" s="14"/>
      <c r="CK96" s="14"/>
      <c r="CL96" s="14"/>
    </row>
    <row r="97" spans="1:90" ht="30" x14ac:dyDescent="0.25">
      <c r="A97" s="12" t="s">
        <v>6</v>
      </c>
      <c r="B97" s="15" t="s">
        <v>422</v>
      </c>
      <c r="C97" s="15" t="s">
        <v>421</v>
      </c>
      <c r="D97" s="18" t="s">
        <v>280</v>
      </c>
      <c r="E97" s="11" t="s">
        <v>253</v>
      </c>
      <c r="F97" s="11" t="s">
        <v>372</v>
      </c>
      <c r="G97" s="9">
        <v>0</v>
      </c>
      <c r="H97" s="9">
        <v>0</v>
      </c>
      <c r="I97" s="17" t="s">
        <v>373</v>
      </c>
      <c r="J97" s="15">
        <v>0</v>
      </c>
      <c r="K97" s="17" t="s">
        <v>373</v>
      </c>
      <c r="L97" s="15"/>
      <c r="M97" s="15"/>
      <c r="N97" s="15"/>
      <c r="O97" s="17">
        <v>42887</v>
      </c>
      <c r="P97" s="9">
        <f>Tableau_Lancer_la_requête_à_partir_de_Excel_Files[[#This Row],[Aide Massif Obtenue]]+Tableau_Lancer_la_requête_à_partir_de_Excel_Files[[#This Row],[Autre Public2]]</f>
        <v>0</v>
      </c>
      <c r="Q97" s="13" t="e">
        <f>(Tableau_Lancer_la_requête_à_partir_de_Excel_Files[[#This Row],[Autre Public2]]+Tableau_Lancer_la_requête_à_partir_de_Excel_Files[[#This Row],[Aide Massif Obtenue]])/Tableau_Lancer_la_requête_à_partir_de_Excel_Files[[#This Row],[Coût total déposé]]</f>
        <v>#DIV/0!</v>
      </c>
      <c r="R97" s="9">
        <f>Tableau_Lancer_la_requête_à_partir_de_Excel_Files[[#This Row],[Total_Etat_FN2 ]]+Tableau_Lancer_la_requête_à_partir_de_Excel_Files[[#This Row],[Total_Regions_FN2 ]]+Tableau_Lancer_la_requête_à_partir_de_Excel_Files[[#This Row],[Total_Dpts_FN2 ]]+Tableau_Lancer_la_requête_à_partir_de_Excel_Files[[#This Row],[''Prévisionnel FEDER'']]</f>
        <v>0</v>
      </c>
      <c r="S97" s="21" t="e">
        <f>Tableau_Lancer_la_requête_à_partir_de_Excel_Files[[#This Row],[Aide Massif Obtenue]]/Tableau_Lancer_la_requête_à_partir_de_Excel_Files[[#This Row],[Coût total déposé]]</f>
        <v>#DIV/0!</v>
      </c>
      <c r="T97" s="9">
        <f>Tableau_Lancer_la_requête_à_partir_de_Excel_Files[[#This Row],[Aide Publique Obtenue]]-Tableau_Lancer_la_requête_à_partir_de_Excel_Files[[#This Row],[Aide Publique demandée]]</f>
        <v>0</v>
      </c>
      <c r="U97" s="9">
        <f>Tableau_Lancer_la_requête_à_partir_de_Excel_Files[[#This Row],[FNADT_FN2]]+Tableau_Lancer_la_requête_à_partir_de_Excel_Files[[#This Row],[AgricultureFN2]]</f>
        <v>0</v>
      </c>
      <c r="V97" s="9"/>
      <c r="W97" s="9"/>
      <c r="X97" s="9">
        <f>Tableau_Lancer_la_requête_à_partir_de_Excel_Files[[#This Row],[ALPC_FN2]]+Tableau_Lancer_la_requête_à_partir_de_Excel_Files[[#This Row],[AURA_FN2]]+Tableau_Lancer_la_requête_à_partir_de_Excel_Files[[#This Row],[BFC_FN2]]+Tableau_Lancer_la_requête_à_partir_de_Excel_Files[[#This Row],[LRMP_FN2]]</f>
        <v>0</v>
      </c>
      <c r="Y97" s="9"/>
      <c r="Z97" s="9"/>
      <c r="AA97" s="9"/>
      <c r="AB97" s="9"/>
      <c r="AC97" s="9">
        <f>Tableau_Lancer_la_requête_à_partir_de_Excel_Files[[#This Row],[03_FN2]]+Tableau_Lancer_la_requête_à_partir_de_Excel_Files[[#This Row],[07_FN2]]+Tableau_Lancer_la_requête_à_partir_de_Excel_Files[[#This Row],[11_FN2]]+Tableau_Lancer_la_requête_à_partir_de_Excel_Files[[#This Row],[12_FN2]]+Tableau_Lancer_la_requête_à_partir_de_Excel_Files[[#This Row],[15_FN2]]+Tableau_Lancer_la_requête_à_partir_de_Excel_Files[[#This Row],[19_FN2]]+Tableau_Lancer_la_requête_à_partir_de_Excel_Files[[#This Row],[21_FN2]]+Tableau_Lancer_la_requête_à_partir_de_Excel_Files[[#This Row],[23_FN2]]+Tableau_Lancer_la_requête_à_partir_de_Excel_Files[[#This Row],[30_FN2]]+Tableau_Lancer_la_requête_à_partir_de_Excel_Files[[#This Row],[34_FN2]]+Tableau_Lancer_la_requête_à_partir_de_Excel_Files[[#This Row],[42_FN2]]+Tableau_Lancer_la_requête_à_partir_de_Excel_Files[[#This Row],[43_FN2]]+Tableau_Lancer_la_requête_à_partir_de_Excel_Files[[#This Row],[46_FN2]]+Tableau_Lancer_la_requête_à_partir_de_Excel_Files[[#This Row],[48_FN2]]+Tableau_Lancer_la_requête_à_partir_de_Excel_Files[[#This Row],[58_FN2]]+Tableau_Lancer_la_requête_à_partir_de_Excel_Files[[#This Row],[63_FN2]]+Tableau_Lancer_la_requête_à_partir_de_Excel_Files[[#This Row],[69_FN2]]+Tableau_Lancer_la_requête_à_partir_de_Excel_Files[[#This Row],[71_FN2]]+Tableau_Lancer_la_requête_à_partir_de_Excel_Files[[#This Row],[81_FN2]]+Tableau_Lancer_la_requête_à_partir_de_Excel_Files[[#This Row],[82_FN2]]+Tableau_Lancer_la_requête_à_partir_de_Excel_Files[[#This Row],[87_FN2]]+Tableau_Lancer_la_requête_à_partir_de_Excel_Files[[#This Row],[89_FN2]]</f>
        <v>0</v>
      </c>
      <c r="AD97" s="9"/>
      <c r="AE97" s="9"/>
      <c r="AF97" s="9"/>
      <c r="AG97" s="9"/>
      <c r="AH97" s="9"/>
      <c r="AI97" s="9"/>
      <c r="AJ97" s="9"/>
      <c r="AK97" s="9"/>
      <c r="AL97" s="9"/>
      <c r="AM97" s="9"/>
      <c r="AN97" s="9"/>
      <c r="AO97" s="9"/>
      <c r="AP97" s="9"/>
      <c r="AQ97" s="9"/>
      <c r="AR97" s="9"/>
      <c r="AS97" s="9"/>
      <c r="AT97" s="9"/>
      <c r="AU97" s="9"/>
      <c r="AV97" s="9"/>
      <c r="AW97" s="9"/>
      <c r="AX97" s="9"/>
      <c r="AY97" s="9"/>
      <c r="AZ97" s="9">
        <v>0</v>
      </c>
      <c r="BA97" s="9">
        <v>0</v>
      </c>
      <c r="BB97" s="18">
        <v>42917</v>
      </c>
      <c r="BC97" s="18"/>
      <c r="BD97" s="9"/>
      <c r="BI97" s="19"/>
      <c r="BJ97" s="19"/>
      <c r="BK97" s="19"/>
      <c r="BL97" s="19"/>
      <c r="BM97" s="19"/>
      <c r="BN97" s="19"/>
      <c r="BO97" s="19"/>
      <c r="BP97" s="19"/>
      <c r="CE97" s="14"/>
      <c r="CF97" s="14"/>
      <c r="CG97" s="14"/>
      <c r="CH97" s="14"/>
      <c r="CI97" s="14"/>
      <c r="CJ97" s="14"/>
      <c r="CK97" s="14"/>
      <c r="CL97" s="14"/>
    </row>
    <row r="98" spans="1:90" ht="60" x14ac:dyDescent="0.25">
      <c r="A98" s="12" t="s">
        <v>6</v>
      </c>
      <c r="B98" s="15" t="s">
        <v>423</v>
      </c>
      <c r="C98" s="15" t="s">
        <v>421</v>
      </c>
      <c r="D98" s="18" t="s">
        <v>280</v>
      </c>
      <c r="E98" s="11" t="s">
        <v>374</v>
      </c>
      <c r="F98" s="11" t="s">
        <v>375</v>
      </c>
      <c r="G98" s="9">
        <v>10641</v>
      </c>
      <c r="H98" s="9">
        <v>4256.3999999999996</v>
      </c>
      <c r="I98" s="17" t="s">
        <v>211</v>
      </c>
      <c r="J98" s="15">
        <v>4256.3999999999996</v>
      </c>
      <c r="K98" s="17" t="s">
        <v>211</v>
      </c>
      <c r="L98" s="15"/>
      <c r="M98" s="15"/>
      <c r="N98" s="15"/>
      <c r="O98" s="17">
        <v>42887</v>
      </c>
      <c r="P98" s="9">
        <f>Tableau_Lancer_la_requête_à_partir_de_Excel_Files[[#This Row],[Aide Massif Obtenue]]+Tableau_Lancer_la_requête_à_partir_de_Excel_Files[[#This Row],[Autre Public2]]</f>
        <v>0</v>
      </c>
      <c r="Q98" s="13">
        <f>(Tableau_Lancer_la_requête_à_partir_de_Excel_Files[[#This Row],[Autre Public2]]+Tableau_Lancer_la_requête_à_partir_de_Excel_Files[[#This Row],[Aide Massif Obtenue]])/Tableau_Lancer_la_requête_à_partir_de_Excel_Files[[#This Row],[Coût total déposé]]</f>
        <v>0</v>
      </c>
      <c r="R98" s="9">
        <f>Tableau_Lancer_la_requête_à_partir_de_Excel_Files[[#This Row],[Total_Etat_FN2 ]]+Tableau_Lancer_la_requête_à_partir_de_Excel_Files[[#This Row],[Total_Regions_FN2 ]]+Tableau_Lancer_la_requête_à_partir_de_Excel_Files[[#This Row],[Total_Dpts_FN2 ]]+Tableau_Lancer_la_requête_à_partir_de_Excel_Files[[#This Row],[''Prévisionnel FEDER'']]</f>
        <v>0</v>
      </c>
      <c r="S98" s="21">
        <f>Tableau_Lancer_la_requête_à_partir_de_Excel_Files[[#This Row],[Aide Massif Obtenue]]/Tableau_Lancer_la_requête_à_partir_de_Excel_Files[[#This Row],[Coût total déposé]]</f>
        <v>0</v>
      </c>
      <c r="T98" s="9">
        <f>Tableau_Lancer_la_requête_à_partir_de_Excel_Files[[#This Row],[Aide Publique Obtenue]]-Tableau_Lancer_la_requête_à_partir_de_Excel_Files[[#This Row],[Aide Publique demandée]]</f>
        <v>-4256.3999999999996</v>
      </c>
      <c r="U98" s="9">
        <f>Tableau_Lancer_la_requête_à_partir_de_Excel_Files[[#This Row],[FNADT_FN2]]+Tableau_Lancer_la_requête_à_partir_de_Excel_Files[[#This Row],[AgricultureFN2]]</f>
        <v>0</v>
      </c>
      <c r="V98" s="9"/>
      <c r="W98" s="9"/>
      <c r="X98" s="9">
        <f>Tableau_Lancer_la_requête_à_partir_de_Excel_Files[[#This Row],[ALPC_FN2]]+Tableau_Lancer_la_requête_à_partir_de_Excel_Files[[#This Row],[AURA_FN2]]+Tableau_Lancer_la_requête_à_partir_de_Excel_Files[[#This Row],[BFC_FN2]]+Tableau_Lancer_la_requête_à_partir_de_Excel_Files[[#This Row],[LRMP_FN2]]</f>
        <v>0</v>
      </c>
      <c r="Y98" s="9"/>
      <c r="Z98" s="9"/>
      <c r="AA98" s="9"/>
      <c r="AB98" s="9"/>
      <c r="AC98" s="9">
        <f>Tableau_Lancer_la_requête_à_partir_de_Excel_Files[[#This Row],[03_FN2]]+Tableau_Lancer_la_requête_à_partir_de_Excel_Files[[#This Row],[07_FN2]]+Tableau_Lancer_la_requête_à_partir_de_Excel_Files[[#This Row],[11_FN2]]+Tableau_Lancer_la_requête_à_partir_de_Excel_Files[[#This Row],[12_FN2]]+Tableau_Lancer_la_requête_à_partir_de_Excel_Files[[#This Row],[15_FN2]]+Tableau_Lancer_la_requête_à_partir_de_Excel_Files[[#This Row],[19_FN2]]+Tableau_Lancer_la_requête_à_partir_de_Excel_Files[[#This Row],[21_FN2]]+Tableau_Lancer_la_requête_à_partir_de_Excel_Files[[#This Row],[23_FN2]]+Tableau_Lancer_la_requête_à_partir_de_Excel_Files[[#This Row],[30_FN2]]+Tableau_Lancer_la_requête_à_partir_de_Excel_Files[[#This Row],[34_FN2]]+Tableau_Lancer_la_requête_à_partir_de_Excel_Files[[#This Row],[42_FN2]]+Tableau_Lancer_la_requête_à_partir_de_Excel_Files[[#This Row],[43_FN2]]+Tableau_Lancer_la_requête_à_partir_de_Excel_Files[[#This Row],[46_FN2]]+Tableau_Lancer_la_requête_à_partir_de_Excel_Files[[#This Row],[48_FN2]]+Tableau_Lancer_la_requête_à_partir_de_Excel_Files[[#This Row],[58_FN2]]+Tableau_Lancer_la_requête_à_partir_de_Excel_Files[[#This Row],[63_FN2]]+Tableau_Lancer_la_requête_à_partir_de_Excel_Files[[#This Row],[69_FN2]]+Tableau_Lancer_la_requête_à_partir_de_Excel_Files[[#This Row],[71_FN2]]+Tableau_Lancer_la_requête_à_partir_de_Excel_Files[[#This Row],[81_FN2]]+Tableau_Lancer_la_requête_à_partir_de_Excel_Files[[#This Row],[82_FN2]]+Tableau_Lancer_la_requête_à_partir_de_Excel_Files[[#This Row],[87_FN2]]+Tableau_Lancer_la_requête_à_partir_de_Excel_Files[[#This Row],[89_FN2]]</f>
        <v>0</v>
      </c>
      <c r="AD98" s="9"/>
      <c r="AE98" s="9"/>
      <c r="AF98" s="9"/>
      <c r="AG98" s="9"/>
      <c r="AH98" s="9"/>
      <c r="AI98" s="9"/>
      <c r="AJ98" s="9"/>
      <c r="AK98" s="9"/>
      <c r="AL98" s="9"/>
      <c r="AM98" s="9"/>
      <c r="AN98" s="9"/>
      <c r="AO98" s="9"/>
      <c r="AP98" s="9"/>
      <c r="AQ98" s="9"/>
      <c r="AR98" s="9"/>
      <c r="AS98" s="9"/>
      <c r="AT98" s="9"/>
      <c r="AU98" s="9"/>
      <c r="AV98" s="9"/>
      <c r="AW98" s="9"/>
      <c r="AX98" s="9"/>
      <c r="AY98" s="9"/>
      <c r="AZ98" s="9">
        <v>0</v>
      </c>
      <c r="BA98" s="9">
        <v>0</v>
      </c>
      <c r="BB98" s="18">
        <v>43160</v>
      </c>
      <c r="BC98" s="18"/>
      <c r="BD98" s="9"/>
      <c r="BI98" s="19"/>
      <c r="BJ98" s="19"/>
      <c r="BK98" s="19"/>
      <c r="BL98" s="19"/>
      <c r="BM98" s="19"/>
      <c r="BN98" s="19"/>
      <c r="BO98" s="19"/>
      <c r="BP98" s="19"/>
      <c r="CE98" s="14"/>
      <c r="CF98" s="14"/>
      <c r="CG98" s="14"/>
      <c r="CH98" s="14"/>
      <c r="CI98" s="14"/>
      <c r="CJ98" s="14"/>
      <c r="CK98" s="14"/>
      <c r="CL98" s="14"/>
    </row>
    <row r="99" spans="1:90" ht="45" x14ac:dyDescent="0.25">
      <c r="A99" s="12" t="s">
        <v>6</v>
      </c>
      <c r="B99" s="15" t="s">
        <v>424</v>
      </c>
      <c r="C99" s="15" t="s">
        <v>421</v>
      </c>
      <c r="D99" s="18" t="s">
        <v>280</v>
      </c>
      <c r="E99" s="11" t="s">
        <v>376</v>
      </c>
      <c r="F99" s="11" t="s">
        <v>377</v>
      </c>
      <c r="G99" s="9">
        <v>37145</v>
      </c>
      <c r="H99" s="9">
        <v>26001.75</v>
      </c>
      <c r="I99" s="17" t="s">
        <v>210</v>
      </c>
      <c r="J99" s="15">
        <v>14858</v>
      </c>
      <c r="K99" s="17" t="s">
        <v>211</v>
      </c>
      <c r="L99" s="15"/>
      <c r="M99" s="15" t="s">
        <v>206</v>
      </c>
      <c r="N99" s="15" t="s">
        <v>326</v>
      </c>
      <c r="O99" s="17">
        <v>42887</v>
      </c>
      <c r="P99" s="9">
        <f>Tableau_Lancer_la_requête_à_partir_de_Excel_Files[[#This Row],[Aide Massif Obtenue]]+Tableau_Lancer_la_requête_à_partir_de_Excel_Files[[#This Row],[Autre Public2]]</f>
        <v>5572</v>
      </c>
      <c r="Q99" s="13">
        <f>(Tableau_Lancer_la_requête_à_partir_de_Excel_Files[[#This Row],[Autre Public2]]+Tableau_Lancer_la_requête_à_partir_de_Excel_Files[[#This Row],[Aide Massif Obtenue]])/Tableau_Lancer_la_requête_à_partir_de_Excel_Files[[#This Row],[Coût total déposé]]</f>
        <v>0.15000673038093956</v>
      </c>
      <c r="R99" s="9">
        <f>Tableau_Lancer_la_requête_à_partir_de_Excel_Files[[#This Row],[Total_Etat_FN2 ]]+Tableau_Lancer_la_requête_à_partir_de_Excel_Files[[#This Row],[Total_Regions_FN2 ]]+Tableau_Lancer_la_requête_à_partir_de_Excel_Files[[#This Row],[Total_Dpts_FN2 ]]+Tableau_Lancer_la_requête_à_partir_de_Excel_Files[[#This Row],[''Prévisionnel FEDER'']]</f>
        <v>5572</v>
      </c>
      <c r="S99" s="21">
        <f>Tableau_Lancer_la_requête_à_partir_de_Excel_Files[[#This Row],[Aide Massif Obtenue]]/Tableau_Lancer_la_requête_à_partir_de_Excel_Files[[#This Row],[Coût total déposé]]</f>
        <v>0.15000673038093956</v>
      </c>
      <c r="T99" s="9">
        <f>Tableau_Lancer_la_requête_à_partir_de_Excel_Files[[#This Row],[Aide Publique Obtenue]]-Tableau_Lancer_la_requête_à_partir_de_Excel_Files[[#This Row],[Aide Publique demandée]]</f>
        <v>-20429.75</v>
      </c>
      <c r="U99" s="9">
        <f>Tableau_Lancer_la_requête_à_partir_de_Excel_Files[[#This Row],[FNADT_FN2]]+Tableau_Lancer_la_requête_à_partir_de_Excel_Files[[#This Row],[AgricultureFN2]]</f>
        <v>0</v>
      </c>
      <c r="V99" s="9"/>
      <c r="W99" s="9"/>
      <c r="X99" s="9">
        <f>Tableau_Lancer_la_requête_à_partir_de_Excel_Files[[#This Row],[ALPC_FN2]]+Tableau_Lancer_la_requête_à_partir_de_Excel_Files[[#This Row],[AURA_FN2]]+Tableau_Lancer_la_requête_à_partir_de_Excel_Files[[#This Row],[BFC_FN2]]+Tableau_Lancer_la_requête_à_partir_de_Excel_Files[[#This Row],[LRMP_FN2]]</f>
        <v>0</v>
      </c>
      <c r="Y99" s="9"/>
      <c r="Z99" s="9"/>
      <c r="AA99" s="9"/>
      <c r="AB99" s="9"/>
      <c r="AC99" s="9">
        <f>Tableau_Lancer_la_requête_à_partir_de_Excel_Files[[#This Row],[03_FN2]]+Tableau_Lancer_la_requête_à_partir_de_Excel_Files[[#This Row],[07_FN2]]+Tableau_Lancer_la_requête_à_partir_de_Excel_Files[[#This Row],[11_FN2]]+Tableau_Lancer_la_requête_à_partir_de_Excel_Files[[#This Row],[12_FN2]]+Tableau_Lancer_la_requête_à_partir_de_Excel_Files[[#This Row],[15_FN2]]+Tableau_Lancer_la_requête_à_partir_de_Excel_Files[[#This Row],[19_FN2]]+Tableau_Lancer_la_requête_à_partir_de_Excel_Files[[#This Row],[21_FN2]]+Tableau_Lancer_la_requête_à_partir_de_Excel_Files[[#This Row],[23_FN2]]+Tableau_Lancer_la_requête_à_partir_de_Excel_Files[[#This Row],[30_FN2]]+Tableau_Lancer_la_requête_à_partir_de_Excel_Files[[#This Row],[34_FN2]]+Tableau_Lancer_la_requête_à_partir_de_Excel_Files[[#This Row],[42_FN2]]+Tableau_Lancer_la_requête_à_partir_de_Excel_Files[[#This Row],[43_FN2]]+Tableau_Lancer_la_requête_à_partir_de_Excel_Files[[#This Row],[46_FN2]]+Tableau_Lancer_la_requête_à_partir_de_Excel_Files[[#This Row],[48_FN2]]+Tableau_Lancer_la_requête_à_partir_de_Excel_Files[[#This Row],[58_FN2]]+Tableau_Lancer_la_requête_à_partir_de_Excel_Files[[#This Row],[63_FN2]]+Tableau_Lancer_la_requête_à_partir_de_Excel_Files[[#This Row],[69_FN2]]+Tableau_Lancer_la_requête_à_partir_de_Excel_Files[[#This Row],[71_FN2]]+Tableau_Lancer_la_requête_à_partir_de_Excel_Files[[#This Row],[81_FN2]]+Tableau_Lancer_la_requête_à_partir_de_Excel_Files[[#This Row],[82_FN2]]+Tableau_Lancer_la_requête_à_partir_de_Excel_Files[[#This Row],[87_FN2]]+Tableau_Lancer_la_requête_à_partir_de_Excel_Files[[#This Row],[89_FN2]]</f>
        <v>5572</v>
      </c>
      <c r="AD99" s="9"/>
      <c r="AE99" s="9"/>
      <c r="AF99" s="9"/>
      <c r="AG99" s="9"/>
      <c r="AH99" s="9">
        <v>5572</v>
      </c>
      <c r="AI99" s="9"/>
      <c r="AJ99" s="9"/>
      <c r="AK99" s="9"/>
      <c r="AL99" s="9"/>
      <c r="AM99" s="9"/>
      <c r="AN99" s="9"/>
      <c r="AO99" s="9"/>
      <c r="AP99" s="9"/>
      <c r="AQ99" s="9"/>
      <c r="AR99" s="9"/>
      <c r="AS99" s="9"/>
      <c r="AT99" s="9"/>
      <c r="AU99" s="9"/>
      <c r="AV99" s="9"/>
      <c r="AW99" s="9"/>
      <c r="AX99" s="9"/>
      <c r="AY99" s="9"/>
      <c r="AZ99" s="9">
        <v>0</v>
      </c>
      <c r="BA99" s="9">
        <v>0</v>
      </c>
      <c r="BB99" s="18">
        <v>42917</v>
      </c>
      <c r="BC99" s="18"/>
      <c r="BD99" s="9"/>
      <c r="BI99" s="19"/>
      <c r="BJ99" s="19"/>
      <c r="BK99" s="19"/>
      <c r="BL99" s="19"/>
      <c r="BM99" s="19"/>
      <c r="BN99" s="19"/>
      <c r="BO99" s="19"/>
      <c r="BP99" s="19"/>
      <c r="CE99" s="14"/>
      <c r="CF99" s="14"/>
      <c r="CG99" s="14"/>
      <c r="CH99" s="14"/>
      <c r="CI99" s="14"/>
      <c r="CJ99" s="14"/>
      <c r="CK99" s="14"/>
      <c r="CL99" s="14"/>
    </row>
    <row r="100" spans="1:90" ht="45" x14ac:dyDescent="0.25">
      <c r="A100" s="12" t="s">
        <v>6</v>
      </c>
      <c r="B100" s="15" t="s">
        <v>425</v>
      </c>
      <c r="C100" s="15" t="s">
        <v>421</v>
      </c>
      <c r="D100" s="18" t="s">
        <v>280</v>
      </c>
      <c r="E100" s="11" t="s">
        <v>378</v>
      </c>
      <c r="F100" s="11" t="s">
        <v>379</v>
      </c>
      <c r="G100" s="9">
        <v>23785</v>
      </c>
      <c r="H100" s="9">
        <v>16649.5</v>
      </c>
      <c r="I100" s="17" t="s">
        <v>210</v>
      </c>
      <c r="J100" s="15">
        <v>9514</v>
      </c>
      <c r="K100" s="17" t="s">
        <v>211</v>
      </c>
      <c r="L100" s="15"/>
      <c r="M100" s="15" t="s">
        <v>206</v>
      </c>
      <c r="N100" s="15" t="s">
        <v>326</v>
      </c>
      <c r="O100" s="17">
        <v>42887</v>
      </c>
      <c r="P100" s="9">
        <f>Tableau_Lancer_la_requête_à_partir_de_Excel_Files[[#This Row],[Aide Massif Obtenue]]+Tableau_Lancer_la_requête_à_partir_de_Excel_Files[[#This Row],[Autre Public2]]</f>
        <v>2378.5</v>
      </c>
      <c r="Q100" s="13">
        <f>(Tableau_Lancer_la_requête_à_partir_de_Excel_Files[[#This Row],[Autre Public2]]+Tableau_Lancer_la_requête_à_partir_de_Excel_Files[[#This Row],[Aide Massif Obtenue]])/Tableau_Lancer_la_requête_à_partir_de_Excel_Files[[#This Row],[Coût total déposé]]</f>
        <v>0.1</v>
      </c>
      <c r="R100" s="9">
        <f>Tableau_Lancer_la_requête_à_partir_de_Excel_Files[[#This Row],[Total_Etat_FN2 ]]+Tableau_Lancer_la_requête_à_partir_de_Excel_Files[[#This Row],[Total_Regions_FN2 ]]+Tableau_Lancer_la_requête_à_partir_de_Excel_Files[[#This Row],[Total_Dpts_FN2 ]]+Tableau_Lancer_la_requête_à_partir_de_Excel_Files[[#This Row],[''Prévisionnel FEDER'']]</f>
        <v>2378.5</v>
      </c>
      <c r="S100" s="21">
        <f>Tableau_Lancer_la_requête_à_partir_de_Excel_Files[[#This Row],[Aide Massif Obtenue]]/Tableau_Lancer_la_requête_à_partir_de_Excel_Files[[#This Row],[Coût total déposé]]</f>
        <v>0.1</v>
      </c>
      <c r="T100" s="9">
        <f>Tableau_Lancer_la_requête_à_partir_de_Excel_Files[[#This Row],[Aide Publique Obtenue]]-Tableau_Lancer_la_requête_à_partir_de_Excel_Files[[#This Row],[Aide Publique demandée]]</f>
        <v>-14271</v>
      </c>
      <c r="U100" s="9">
        <f>Tableau_Lancer_la_requête_à_partir_de_Excel_Files[[#This Row],[FNADT_FN2]]+Tableau_Lancer_la_requête_à_partir_de_Excel_Files[[#This Row],[AgricultureFN2]]</f>
        <v>0</v>
      </c>
      <c r="V100" s="9"/>
      <c r="W100" s="9"/>
      <c r="X100" s="9">
        <f>Tableau_Lancer_la_requête_à_partir_de_Excel_Files[[#This Row],[ALPC_FN2]]+Tableau_Lancer_la_requête_à_partir_de_Excel_Files[[#This Row],[AURA_FN2]]+Tableau_Lancer_la_requête_à_partir_de_Excel_Files[[#This Row],[BFC_FN2]]+Tableau_Lancer_la_requête_à_partir_de_Excel_Files[[#This Row],[LRMP_FN2]]</f>
        <v>0</v>
      </c>
      <c r="Y100" s="9"/>
      <c r="Z100" s="9"/>
      <c r="AA100" s="9"/>
      <c r="AB100" s="9"/>
      <c r="AC100" s="9">
        <f>Tableau_Lancer_la_requête_à_partir_de_Excel_Files[[#This Row],[03_FN2]]+Tableau_Lancer_la_requête_à_partir_de_Excel_Files[[#This Row],[07_FN2]]+Tableau_Lancer_la_requête_à_partir_de_Excel_Files[[#This Row],[11_FN2]]+Tableau_Lancer_la_requête_à_partir_de_Excel_Files[[#This Row],[12_FN2]]+Tableau_Lancer_la_requête_à_partir_de_Excel_Files[[#This Row],[15_FN2]]+Tableau_Lancer_la_requête_à_partir_de_Excel_Files[[#This Row],[19_FN2]]+Tableau_Lancer_la_requête_à_partir_de_Excel_Files[[#This Row],[21_FN2]]+Tableau_Lancer_la_requête_à_partir_de_Excel_Files[[#This Row],[23_FN2]]+Tableau_Lancer_la_requête_à_partir_de_Excel_Files[[#This Row],[30_FN2]]+Tableau_Lancer_la_requête_à_partir_de_Excel_Files[[#This Row],[34_FN2]]+Tableau_Lancer_la_requête_à_partir_de_Excel_Files[[#This Row],[42_FN2]]+Tableau_Lancer_la_requête_à_partir_de_Excel_Files[[#This Row],[43_FN2]]+Tableau_Lancer_la_requête_à_partir_de_Excel_Files[[#This Row],[46_FN2]]+Tableau_Lancer_la_requête_à_partir_de_Excel_Files[[#This Row],[48_FN2]]+Tableau_Lancer_la_requête_à_partir_de_Excel_Files[[#This Row],[58_FN2]]+Tableau_Lancer_la_requête_à_partir_de_Excel_Files[[#This Row],[63_FN2]]+Tableau_Lancer_la_requête_à_partir_de_Excel_Files[[#This Row],[69_FN2]]+Tableau_Lancer_la_requête_à_partir_de_Excel_Files[[#This Row],[71_FN2]]+Tableau_Lancer_la_requête_à_partir_de_Excel_Files[[#This Row],[81_FN2]]+Tableau_Lancer_la_requête_à_partir_de_Excel_Files[[#This Row],[82_FN2]]+Tableau_Lancer_la_requête_à_partir_de_Excel_Files[[#This Row],[87_FN2]]+Tableau_Lancer_la_requête_à_partir_de_Excel_Files[[#This Row],[89_FN2]]</f>
        <v>2378.5</v>
      </c>
      <c r="AD100" s="9"/>
      <c r="AE100" s="9"/>
      <c r="AF100" s="9"/>
      <c r="AG100" s="9"/>
      <c r="AH100" s="9">
        <v>2378.5</v>
      </c>
      <c r="AI100" s="9"/>
      <c r="AJ100" s="9"/>
      <c r="AK100" s="9"/>
      <c r="AL100" s="9"/>
      <c r="AM100" s="9"/>
      <c r="AN100" s="9"/>
      <c r="AO100" s="9"/>
      <c r="AP100" s="9"/>
      <c r="AQ100" s="9"/>
      <c r="AR100" s="9"/>
      <c r="AS100" s="9"/>
      <c r="AT100" s="9"/>
      <c r="AU100" s="9"/>
      <c r="AV100" s="9"/>
      <c r="AW100" s="9"/>
      <c r="AX100" s="9"/>
      <c r="AY100" s="9"/>
      <c r="AZ100" s="9">
        <v>0</v>
      </c>
      <c r="BA100" s="9">
        <v>0</v>
      </c>
      <c r="BB100" s="18">
        <v>42917</v>
      </c>
      <c r="BC100" s="18"/>
      <c r="BD100" s="9"/>
      <c r="BI100" s="19"/>
      <c r="BJ100" s="19"/>
      <c r="BK100" s="19"/>
      <c r="BL100" s="19"/>
      <c r="BM100" s="19"/>
      <c r="BN100" s="19"/>
      <c r="BO100" s="19"/>
      <c r="BP100" s="19"/>
      <c r="CE100" s="14"/>
      <c r="CF100" s="14"/>
      <c r="CG100" s="14"/>
      <c r="CH100" s="14"/>
      <c r="CI100" s="14"/>
      <c r="CJ100" s="14"/>
      <c r="CK100" s="14"/>
      <c r="CL100" s="14"/>
    </row>
    <row r="101" spans="1:90" ht="45" x14ac:dyDescent="0.25">
      <c r="A101" s="12" t="s">
        <v>6</v>
      </c>
      <c r="B101" s="15" t="s">
        <v>426</v>
      </c>
      <c r="C101" s="15" t="s">
        <v>421</v>
      </c>
      <c r="D101" s="18" t="s">
        <v>280</v>
      </c>
      <c r="E101" s="11" t="s">
        <v>380</v>
      </c>
      <c r="F101" s="11" t="s">
        <v>381</v>
      </c>
      <c r="G101" s="9">
        <v>50625</v>
      </c>
      <c r="H101" s="9">
        <v>8879.2999999999993</v>
      </c>
      <c r="I101" s="17" t="s">
        <v>427</v>
      </c>
      <c r="J101" s="15">
        <v>3796.8</v>
      </c>
      <c r="K101" s="17" t="s">
        <v>428</v>
      </c>
      <c r="L101" s="15"/>
      <c r="M101" s="15" t="s">
        <v>220</v>
      </c>
      <c r="N101" s="15"/>
      <c r="O101" s="17">
        <v>42933</v>
      </c>
      <c r="P101" s="9">
        <f>Tableau_Lancer_la_requête_à_partir_de_Excel_Files[[#This Row],[Aide Massif Obtenue]]+Tableau_Lancer_la_requête_à_partir_de_Excel_Files[[#This Row],[Autre Public2]]</f>
        <v>0</v>
      </c>
      <c r="Q101" s="13">
        <f>(Tableau_Lancer_la_requête_à_partir_de_Excel_Files[[#This Row],[Autre Public2]]+Tableau_Lancer_la_requête_à_partir_de_Excel_Files[[#This Row],[Aide Massif Obtenue]])/Tableau_Lancer_la_requête_à_partir_de_Excel_Files[[#This Row],[Coût total déposé]]</f>
        <v>0</v>
      </c>
      <c r="R101" s="9">
        <f>Tableau_Lancer_la_requête_à_partir_de_Excel_Files[[#This Row],[Total_Etat_FN2 ]]+Tableau_Lancer_la_requête_à_partir_de_Excel_Files[[#This Row],[Total_Regions_FN2 ]]+Tableau_Lancer_la_requête_à_partir_de_Excel_Files[[#This Row],[Total_Dpts_FN2 ]]+Tableau_Lancer_la_requête_à_partir_de_Excel_Files[[#This Row],[''Prévisionnel FEDER'']]</f>
        <v>0</v>
      </c>
      <c r="S101" s="21">
        <f>Tableau_Lancer_la_requête_à_partir_de_Excel_Files[[#This Row],[Aide Massif Obtenue]]/Tableau_Lancer_la_requête_à_partir_de_Excel_Files[[#This Row],[Coût total déposé]]</f>
        <v>0</v>
      </c>
      <c r="T101" s="9">
        <f>Tableau_Lancer_la_requête_à_partir_de_Excel_Files[[#This Row],[Aide Publique Obtenue]]-Tableau_Lancer_la_requête_à_partir_de_Excel_Files[[#This Row],[Aide Publique demandée]]</f>
        <v>-8879.2999999999993</v>
      </c>
      <c r="U101" s="9">
        <f>Tableau_Lancer_la_requête_à_partir_de_Excel_Files[[#This Row],[FNADT_FN2]]+Tableau_Lancer_la_requête_à_partir_de_Excel_Files[[#This Row],[AgricultureFN2]]</f>
        <v>0</v>
      </c>
      <c r="V101" s="9"/>
      <c r="W101" s="9"/>
      <c r="X101" s="9">
        <f>Tableau_Lancer_la_requête_à_partir_de_Excel_Files[[#This Row],[ALPC_FN2]]+Tableau_Lancer_la_requête_à_partir_de_Excel_Files[[#This Row],[AURA_FN2]]+Tableau_Lancer_la_requête_à_partir_de_Excel_Files[[#This Row],[BFC_FN2]]+Tableau_Lancer_la_requête_à_partir_de_Excel_Files[[#This Row],[LRMP_FN2]]</f>
        <v>0</v>
      </c>
      <c r="Y101" s="9"/>
      <c r="Z101" s="9"/>
      <c r="AA101" s="9"/>
      <c r="AB101" s="9"/>
      <c r="AC101" s="9">
        <f>Tableau_Lancer_la_requête_à_partir_de_Excel_Files[[#This Row],[03_FN2]]+Tableau_Lancer_la_requête_à_partir_de_Excel_Files[[#This Row],[07_FN2]]+Tableau_Lancer_la_requête_à_partir_de_Excel_Files[[#This Row],[11_FN2]]+Tableau_Lancer_la_requête_à_partir_de_Excel_Files[[#This Row],[12_FN2]]+Tableau_Lancer_la_requête_à_partir_de_Excel_Files[[#This Row],[15_FN2]]+Tableau_Lancer_la_requête_à_partir_de_Excel_Files[[#This Row],[19_FN2]]+Tableau_Lancer_la_requête_à_partir_de_Excel_Files[[#This Row],[21_FN2]]+Tableau_Lancer_la_requête_à_partir_de_Excel_Files[[#This Row],[23_FN2]]+Tableau_Lancer_la_requête_à_partir_de_Excel_Files[[#This Row],[30_FN2]]+Tableau_Lancer_la_requête_à_partir_de_Excel_Files[[#This Row],[34_FN2]]+Tableau_Lancer_la_requête_à_partir_de_Excel_Files[[#This Row],[42_FN2]]+Tableau_Lancer_la_requête_à_partir_de_Excel_Files[[#This Row],[43_FN2]]+Tableau_Lancer_la_requête_à_partir_de_Excel_Files[[#This Row],[46_FN2]]+Tableau_Lancer_la_requête_à_partir_de_Excel_Files[[#This Row],[48_FN2]]+Tableau_Lancer_la_requête_à_partir_de_Excel_Files[[#This Row],[58_FN2]]+Tableau_Lancer_la_requête_à_partir_de_Excel_Files[[#This Row],[63_FN2]]+Tableau_Lancer_la_requête_à_partir_de_Excel_Files[[#This Row],[69_FN2]]+Tableau_Lancer_la_requête_à_partir_de_Excel_Files[[#This Row],[71_FN2]]+Tableau_Lancer_la_requête_à_partir_de_Excel_Files[[#This Row],[81_FN2]]+Tableau_Lancer_la_requête_à_partir_de_Excel_Files[[#This Row],[82_FN2]]+Tableau_Lancer_la_requête_à_partir_de_Excel_Files[[#This Row],[87_FN2]]+Tableau_Lancer_la_requête_à_partir_de_Excel_Files[[#This Row],[89_FN2]]</f>
        <v>0</v>
      </c>
      <c r="AD101" s="9"/>
      <c r="AE101" s="9"/>
      <c r="AF101" s="9"/>
      <c r="AG101" s="9"/>
      <c r="AH101" s="9"/>
      <c r="AI101" s="9"/>
      <c r="AJ101" s="9"/>
      <c r="AK101" s="9"/>
      <c r="AL101" s="9"/>
      <c r="AM101" s="9"/>
      <c r="AN101" s="9"/>
      <c r="AO101" s="9"/>
      <c r="AP101" s="9"/>
      <c r="AQ101" s="9"/>
      <c r="AR101" s="9"/>
      <c r="AS101" s="9"/>
      <c r="AT101" s="9"/>
      <c r="AU101" s="9"/>
      <c r="AV101" s="9"/>
      <c r="AW101" s="9"/>
      <c r="AX101" s="9"/>
      <c r="AY101" s="9"/>
      <c r="AZ101" s="9">
        <v>0</v>
      </c>
      <c r="BA101" s="9">
        <v>0</v>
      </c>
      <c r="BB101" s="18">
        <v>42917</v>
      </c>
      <c r="BC101" s="18"/>
      <c r="BD101" s="9"/>
      <c r="BI101" s="19"/>
      <c r="BJ101" s="19"/>
      <c r="BK101" s="19"/>
      <c r="BL101" s="19"/>
      <c r="BM101" s="19"/>
      <c r="BN101" s="19"/>
      <c r="BO101" s="19"/>
      <c r="BP101" s="19"/>
      <c r="CE101" s="14"/>
      <c r="CF101" s="14"/>
      <c r="CG101" s="14"/>
      <c r="CH101" s="14"/>
      <c r="CI101" s="14"/>
      <c r="CJ101" s="14"/>
      <c r="CK101" s="14"/>
      <c r="CL101" s="14"/>
    </row>
    <row r="102" spans="1:90" ht="45" x14ac:dyDescent="0.25">
      <c r="A102" s="12" t="s">
        <v>6</v>
      </c>
      <c r="B102" s="15" t="s">
        <v>429</v>
      </c>
      <c r="C102" s="15" t="s">
        <v>421</v>
      </c>
      <c r="D102" s="18" t="s">
        <v>280</v>
      </c>
      <c r="E102" s="11" t="s">
        <v>239</v>
      </c>
      <c r="F102" s="11" t="s">
        <v>382</v>
      </c>
      <c r="G102" s="9">
        <v>16160</v>
      </c>
      <c r="H102" s="9">
        <v>11312</v>
      </c>
      <c r="I102" s="17" t="s">
        <v>210</v>
      </c>
      <c r="J102" s="15">
        <v>6464</v>
      </c>
      <c r="K102" s="17" t="s">
        <v>211</v>
      </c>
      <c r="L102" s="15"/>
      <c r="M102" s="15" t="s">
        <v>220</v>
      </c>
      <c r="N102" s="15" t="s">
        <v>240</v>
      </c>
      <c r="O102" s="17">
        <v>42887</v>
      </c>
      <c r="P102" s="9">
        <f>Tableau_Lancer_la_requête_à_partir_de_Excel_Files[[#This Row],[Aide Massif Obtenue]]+Tableau_Lancer_la_requête_à_partir_de_Excel_Files[[#This Row],[Autre Public2]]</f>
        <v>0</v>
      </c>
      <c r="Q102" s="13">
        <f>(Tableau_Lancer_la_requête_à_partir_de_Excel_Files[[#This Row],[Autre Public2]]+Tableau_Lancer_la_requête_à_partir_de_Excel_Files[[#This Row],[Aide Massif Obtenue]])/Tableau_Lancer_la_requête_à_partir_de_Excel_Files[[#This Row],[Coût total déposé]]</f>
        <v>0</v>
      </c>
      <c r="R102" s="9">
        <f>Tableau_Lancer_la_requête_à_partir_de_Excel_Files[[#This Row],[Total_Etat_FN2 ]]+Tableau_Lancer_la_requête_à_partir_de_Excel_Files[[#This Row],[Total_Regions_FN2 ]]+Tableau_Lancer_la_requête_à_partir_de_Excel_Files[[#This Row],[Total_Dpts_FN2 ]]+Tableau_Lancer_la_requête_à_partir_de_Excel_Files[[#This Row],[''Prévisionnel FEDER'']]</f>
        <v>0</v>
      </c>
      <c r="S102" s="21">
        <f>Tableau_Lancer_la_requête_à_partir_de_Excel_Files[[#This Row],[Aide Massif Obtenue]]/Tableau_Lancer_la_requête_à_partir_de_Excel_Files[[#This Row],[Coût total déposé]]</f>
        <v>0</v>
      </c>
      <c r="T102" s="9">
        <f>Tableau_Lancer_la_requête_à_partir_de_Excel_Files[[#This Row],[Aide Publique Obtenue]]-Tableau_Lancer_la_requête_à_partir_de_Excel_Files[[#This Row],[Aide Publique demandée]]</f>
        <v>-11312</v>
      </c>
      <c r="U102" s="9">
        <f>Tableau_Lancer_la_requête_à_partir_de_Excel_Files[[#This Row],[FNADT_FN2]]+Tableau_Lancer_la_requête_à_partir_de_Excel_Files[[#This Row],[AgricultureFN2]]</f>
        <v>0</v>
      </c>
      <c r="V102" s="9"/>
      <c r="W102" s="9"/>
      <c r="X102" s="9">
        <f>Tableau_Lancer_la_requête_à_partir_de_Excel_Files[[#This Row],[ALPC_FN2]]+Tableau_Lancer_la_requête_à_partir_de_Excel_Files[[#This Row],[AURA_FN2]]+Tableau_Lancer_la_requête_à_partir_de_Excel_Files[[#This Row],[BFC_FN2]]+Tableau_Lancer_la_requête_à_partir_de_Excel_Files[[#This Row],[LRMP_FN2]]</f>
        <v>0</v>
      </c>
      <c r="Y102" s="9"/>
      <c r="Z102" s="9"/>
      <c r="AA102" s="9"/>
      <c r="AB102" s="9"/>
      <c r="AC102" s="9">
        <f>Tableau_Lancer_la_requête_à_partir_de_Excel_Files[[#This Row],[03_FN2]]+Tableau_Lancer_la_requête_à_partir_de_Excel_Files[[#This Row],[07_FN2]]+Tableau_Lancer_la_requête_à_partir_de_Excel_Files[[#This Row],[11_FN2]]+Tableau_Lancer_la_requête_à_partir_de_Excel_Files[[#This Row],[12_FN2]]+Tableau_Lancer_la_requête_à_partir_de_Excel_Files[[#This Row],[15_FN2]]+Tableau_Lancer_la_requête_à_partir_de_Excel_Files[[#This Row],[19_FN2]]+Tableau_Lancer_la_requête_à_partir_de_Excel_Files[[#This Row],[21_FN2]]+Tableau_Lancer_la_requête_à_partir_de_Excel_Files[[#This Row],[23_FN2]]+Tableau_Lancer_la_requête_à_partir_de_Excel_Files[[#This Row],[30_FN2]]+Tableau_Lancer_la_requête_à_partir_de_Excel_Files[[#This Row],[34_FN2]]+Tableau_Lancer_la_requête_à_partir_de_Excel_Files[[#This Row],[42_FN2]]+Tableau_Lancer_la_requête_à_partir_de_Excel_Files[[#This Row],[43_FN2]]+Tableau_Lancer_la_requête_à_partir_de_Excel_Files[[#This Row],[46_FN2]]+Tableau_Lancer_la_requête_à_partir_de_Excel_Files[[#This Row],[48_FN2]]+Tableau_Lancer_la_requête_à_partir_de_Excel_Files[[#This Row],[58_FN2]]+Tableau_Lancer_la_requête_à_partir_de_Excel_Files[[#This Row],[63_FN2]]+Tableau_Lancer_la_requête_à_partir_de_Excel_Files[[#This Row],[69_FN2]]+Tableau_Lancer_la_requête_à_partir_de_Excel_Files[[#This Row],[71_FN2]]+Tableau_Lancer_la_requête_à_partir_de_Excel_Files[[#This Row],[81_FN2]]+Tableau_Lancer_la_requête_à_partir_de_Excel_Files[[#This Row],[82_FN2]]+Tableau_Lancer_la_requête_à_partir_de_Excel_Files[[#This Row],[87_FN2]]+Tableau_Lancer_la_requête_à_partir_de_Excel_Files[[#This Row],[89_FN2]]</f>
        <v>0</v>
      </c>
      <c r="AD102" s="9"/>
      <c r="AE102" s="9"/>
      <c r="AF102" s="9"/>
      <c r="AG102" s="9"/>
      <c r="AH102" s="9"/>
      <c r="AI102" s="9"/>
      <c r="AJ102" s="9"/>
      <c r="AK102" s="9"/>
      <c r="AL102" s="9"/>
      <c r="AM102" s="9"/>
      <c r="AN102" s="9"/>
      <c r="AO102" s="9"/>
      <c r="AP102" s="9"/>
      <c r="AQ102" s="9"/>
      <c r="AR102" s="9"/>
      <c r="AS102" s="9"/>
      <c r="AT102" s="9"/>
      <c r="AU102" s="9"/>
      <c r="AV102" s="9"/>
      <c r="AW102" s="9"/>
      <c r="AX102" s="9"/>
      <c r="AY102" s="9"/>
      <c r="AZ102" s="9">
        <v>0</v>
      </c>
      <c r="BA102" s="9">
        <v>0</v>
      </c>
      <c r="BB102" s="18">
        <v>42917</v>
      </c>
      <c r="BC102" s="18"/>
      <c r="BD102" s="9"/>
      <c r="BI102" s="19"/>
      <c r="BJ102" s="19"/>
      <c r="BK102" s="19"/>
      <c r="BL102" s="19"/>
      <c r="BM102" s="19"/>
      <c r="BN102" s="19"/>
      <c r="BO102" s="19"/>
      <c r="BP102" s="19"/>
      <c r="CE102" s="14"/>
      <c r="CF102" s="14"/>
      <c r="CG102" s="14"/>
      <c r="CH102" s="14"/>
      <c r="CI102" s="14"/>
      <c r="CJ102" s="14"/>
      <c r="CK102" s="14"/>
      <c r="CL102" s="14"/>
    </row>
    <row r="103" spans="1:90" ht="45" x14ac:dyDescent="0.25">
      <c r="A103" s="12" t="s">
        <v>6</v>
      </c>
      <c r="B103" s="15" t="s">
        <v>430</v>
      </c>
      <c r="C103" s="15" t="s">
        <v>421</v>
      </c>
      <c r="D103" s="18" t="s">
        <v>280</v>
      </c>
      <c r="E103" s="11" t="s">
        <v>383</v>
      </c>
      <c r="F103" s="11" t="s">
        <v>384</v>
      </c>
      <c r="G103" s="9">
        <v>20385</v>
      </c>
      <c r="H103" s="9">
        <v>14270</v>
      </c>
      <c r="I103" s="17" t="s">
        <v>210</v>
      </c>
      <c r="J103" s="15">
        <v>3580</v>
      </c>
      <c r="K103" s="17" t="s">
        <v>431</v>
      </c>
      <c r="L103" s="15"/>
      <c r="M103" s="15" t="s">
        <v>220</v>
      </c>
      <c r="N103" s="15" t="s">
        <v>223</v>
      </c>
      <c r="O103" s="17">
        <v>42887</v>
      </c>
      <c r="P103" s="9">
        <f>Tableau_Lancer_la_requête_à_partir_de_Excel_Files[[#This Row],[Aide Massif Obtenue]]+Tableau_Lancer_la_requête_à_partir_de_Excel_Files[[#This Row],[Autre Public2]]</f>
        <v>1790</v>
      </c>
      <c r="Q103" s="13">
        <f>(Tableau_Lancer_la_requête_à_partir_de_Excel_Files[[#This Row],[Autre Public2]]+Tableau_Lancer_la_requête_à_partir_de_Excel_Files[[#This Row],[Aide Massif Obtenue]])/Tableau_Lancer_la_requête_à_partir_de_Excel_Files[[#This Row],[Coût total déposé]]</f>
        <v>8.780966396860436E-2</v>
      </c>
      <c r="R103" s="9">
        <f>Tableau_Lancer_la_requête_à_partir_de_Excel_Files[[#This Row],[Total_Etat_FN2 ]]+Tableau_Lancer_la_requête_à_partir_de_Excel_Files[[#This Row],[Total_Regions_FN2 ]]+Tableau_Lancer_la_requête_à_partir_de_Excel_Files[[#This Row],[Total_Dpts_FN2 ]]+Tableau_Lancer_la_requête_à_partir_de_Excel_Files[[#This Row],[''Prévisionnel FEDER'']]</f>
        <v>1790</v>
      </c>
      <c r="S103" s="21">
        <f>Tableau_Lancer_la_requête_à_partir_de_Excel_Files[[#This Row],[Aide Massif Obtenue]]/Tableau_Lancer_la_requête_à_partir_de_Excel_Files[[#This Row],[Coût total déposé]]</f>
        <v>8.780966396860436E-2</v>
      </c>
      <c r="T103" s="9">
        <f>Tableau_Lancer_la_requête_à_partir_de_Excel_Files[[#This Row],[Aide Publique Obtenue]]-Tableau_Lancer_la_requête_à_partir_de_Excel_Files[[#This Row],[Aide Publique demandée]]</f>
        <v>-12480</v>
      </c>
      <c r="U103" s="9">
        <f>Tableau_Lancer_la_requête_à_partir_de_Excel_Files[[#This Row],[FNADT_FN2]]+Tableau_Lancer_la_requête_à_partir_de_Excel_Files[[#This Row],[AgricultureFN2]]</f>
        <v>0</v>
      </c>
      <c r="V103" s="9"/>
      <c r="W103" s="9"/>
      <c r="X103" s="9">
        <f>Tableau_Lancer_la_requête_à_partir_de_Excel_Files[[#This Row],[ALPC_FN2]]+Tableau_Lancer_la_requête_à_partir_de_Excel_Files[[#This Row],[AURA_FN2]]+Tableau_Lancer_la_requête_à_partir_de_Excel_Files[[#This Row],[BFC_FN2]]+Tableau_Lancer_la_requête_à_partir_de_Excel_Files[[#This Row],[LRMP_FN2]]</f>
        <v>0</v>
      </c>
      <c r="Y103" s="9"/>
      <c r="Z103" s="9"/>
      <c r="AA103" s="9"/>
      <c r="AB103" s="9"/>
      <c r="AC103" s="9">
        <f>Tableau_Lancer_la_requête_à_partir_de_Excel_Files[[#This Row],[03_FN2]]+Tableau_Lancer_la_requête_à_partir_de_Excel_Files[[#This Row],[07_FN2]]+Tableau_Lancer_la_requête_à_partir_de_Excel_Files[[#This Row],[11_FN2]]+Tableau_Lancer_la_requête_à_partir_de_Excel_Files[[#This Row],[12_FN2]]+Tableau_Lancer_la_requête_à_partir_de_Excel_Files[[#This Row],[15_FN2]]+Tableau_Lancer_la_requête_à_partir_de_Excel_Files[[#This Row],[19_FN2]]+Tableau_Lancer_la_requête_à_partir_de_Excel_Files[[#This Row],[21_FN2]]+Tableau_Lancer_la_requête_à_partir_de_Excel_Files[[#This Row],[23_FN2]]+Tableau_Lancer_la_requête_à_partir_de_Excel_Files[[#This Row],[30_FN2]]+Tableau_Lancer_la_requête_à_partir_de_Excel_Files[[#This Row],[34_FN2]]+Tableau_Lancer_la_requête_à_partir_de_Excel_Files[[#This Row],[42_FN2]]+Tableau_Lancer_la_requête_à_partir_de_Excel_Files[[#This Row],[43_FN2]]+Tableau_Lancer_la_requête_à_partir_de_Excel_Files[[#This Row],[46_FN2]]+Tableau_Lancer_la_requête_à_partir_de_Excel_Files[[#This Row],[48_FN2]]+Tableau_Lancer_la_requête_à_partir_de_Excel_Files[[#This Row],[58_FN2]]+Tableau_Lancer_la_requête_à_partir_de_Excel_Files[[#This Row],[63_FN2]]+Tableau_Lancer_la_requête_à_partir_de_Excel_Files[[#This Row],[69_FN2]]+Tableau_Lancer_la_requête_à_partir_de_Excel_Files[[#This Row],[71_FN2]]+Tableau_Lancer_la_requête_à_partir_de_Excel_Files[[#This Row],[81_FN2]]+Tableau_Lancer_la_requête_à_partir_de_Excel_Files[[#This Row],[82_FN2]]+Tableau_Lancer_la_requête_à_partir_de_Excel_Files[[#This Row],[87_FN2]]+Tableau_Lancer_la_requête_à_partir_de_Excel_Files[[#This Row],[89_FN2]]</f>
        <v>1790</v>
      </c>
      <c r="AD103" s="9"/>
      <c r="AE103" s="9"/>
      <c r="AF103" s="9"/>
      <c r="AG103" s="9"/>
      <c r="AH103" s="9"/>
      <c r="AI103" s="9"/>
      <c r="AJ103" s="9"/>
      <c r="AK103" s="9"/>
      <c r="AL103" s="9"/>
      <c r="AM103" s="9">
        <v>1790</v>
      </c>
      <c r="AN103" s="9"/>
      <c r="AO103" s="9"/>
      <c r="AP103" s="9"/>
      <c r="AQ103" s="9"/>
      <c r="AR103" s="9"/>
      <c r="AS103" s="9"/>
      <c r="AT103" s="9"/>
      <c r="AU103" s="9"/>
      <c r="AV103" s="9"/>
      <c r="AW103" s="9"/>
      <c r="AX103" s="9"/>
      <c r="AY103" s="9"/>
      <c r="AZ103" s="9">
        <v>0</v>
      </c>
      <c r="BA103" s="9">
        <v>0</v>
      </c>
      <c r="BB103" s="18">
        <v>42917</v>
      </c>
      <c r="BC103" s="18"/>
      <c r="BD103" s="9"/>
      <c r="BI103" s="19"/>
      <c r="BJ103" s="19"/>
      <c r="BK103" s="19"/>
      <c r="BL103" s="19"/>
      <c r="BM103" s="19"/>
      <c r="BN103" s="19"/>
      <c r="BO103" s="19"/>
      <c r="BP103" s="19"/>
      <c r="CE103" s="14"/>
      <c r="CF103" s="14"/>
      <c r="CG103" s="14"/>
      <c r="CH103" s="14"/>
      <c r="CI103" s="14"/>
      <c r="CJ103" s="14"/>
      <c r="CK103" s="14"/>
      <c r="CL103" s="14"/>
    </row>
    <row r="104" spans="1:90" ht="60" x14ac:dyDescent="0.25">
      <c r="A104" s="12" t="s">
        <v>6</v>
      </c>
      <c r="B104" s="15" t="s">
        <v>432</v>
      </c>
      <c r="C104" s="15" t="s">
        <v>421</v>
      </c>
      <c r="D104" s="18" t="s">
        <v>280</v>
      </c>
      <c r="E104" s="11" t="s">
        <v>385</v>
      </c>
      <c r="F104" s="11" t="s">
        <v>386</v>
      </c>
      <c r="G104" s="9">
        <v>25695</v>
      </c>
      <c r="H104" s="9">
        <v>17986.5</v>
      </c>
      <c r="I104" s="17" t="s">
        <v>210</v>
      </c>
      <c r="J104" s="15">
        <v>10278</v>
      </c>
      <c r="K104" s="17" t="s">
        <v>211</v>
      </c>
      <c r="L104" s="15"/>
      <c r="M104" s="15" t="s">
        <v>220</v>
      </c>
      <c r="N104" s="15" t="s">
        <v>223</v>
      </c>
      <c r="O104" s="17">
        <v>42887</v>
      </c>
      <c r="P104" s="9">
        <f>Tableau_Lancer_la_requête_à_partir_de_Excel_Files[[#This Row],[Aide Massif Obtenue]]+Tableau_Lancer_la_requête_à_partir_de_Excel_Files[[#This Row],[Autre Public2]]</f>
        <v>5139.08</v>
      </c>
      <c r="Q104" s="13">
        <f>(Tableau_Lancer_la_requête_à_partir_de_Excel_Files[[#This Row],[Autre Public2]]+Tableau_Lancer_la_requête_à_partir_de_Excel_Files[[#This Row],[Aide Massif Obtenue]])/Tableau_Lancer_la_requête_à_partir_de_Excel_Files[[#This Row],[Coût total déposé]]</f>
        <v>0.20000311344619576</v>
      </c>
      <c r="R104" s="9">
        <f>Tableau_Lancer_la_requête_à_partir_de_Excel_Files[[#This Row],[Total_Etat_FN2 ]]+Tableau_Lancer_la_requête_à_partir_de_Excel_Files[[#This Row],[Total_Regions_FN2 ]]+Tableau_Lancer_la_requête_à_partir_de_Excel_Files[[#This Row],[Total_Dpts_FN2 ]]+Tableau_Lancer_la_requête_à_partir_de_Excel_Files[[#This Row],[''Prévisionnel FEDER'']]</f>
        <v>5139.08</v>
      </c>
      <c r="S104" s="21">
        <f>Tableau_Lancer_la_requête_à_partir_de_Excel_Files[[#This Row],[Aide Massif Obtenue]]/Tableau_Lancer_la_requête_à_partir_de_Excel_Files[[#This Row],[Coût total déposé]]</f>
        <v>0.20000311344619576</v>
      </c>
      <c r="T104" s="9">
        <f>Tableau_Lancer_la_requête_à_partir_de_Excel_Files[[#This Row],[Aide Publique Obtenue]]-Tableau_Lancer_la_requête_à_partir_de_Excel_Files[[#This Row],[Aide Publique demandée]]</f>
        <v>-12847.42</v>
      </c>
      <c r="U104" s="9">
        <f>Tableau_Lancer_la_requête_à_partir_de_Excel_Files[[#This Row],[FNADT_FN2]]+Tableau_Lancer_la_requête_à_partir_de_Excel_Files[[#This Row],[AgricultureFN2]]</f>
        <v>0</v>
      </c>
      <c r="V104" s="9"/>
      <c r="W104" s="9"/>
      <c r="X104" s="9">
        <f>Tableau_Lancer_la_requête_à_partir_de_Excel_Files[[#This Row],[ALPC_FN2]]+Tableau_Lancer_la_requête_à_partir_de_Excel_Files[[#This Row],[AURA_FN2]]+Tableau_Lancer_la_requête_à_partir_de_Excel_Files[[#This Row],[BFC_FN2]]+Tableau_Lancer_la_requête_à_partir_de_Excel_Files[[#This Row],[LRMP_FN2]]</f>
        <v>0</v>
      </c>
      <c r="Y104" s="9"/>
      <c r="Z104" s="9"/>
      <c r="AA104" s="9"/>
      <c r="AB104" s="9"/>
      <c r="AC104" s="9">
        <f>Tableau_Lancer_la_requête_à_partir_de_Excel_Files[[#This Row],[03_FN2]]+Tableau_Lancer_la_requête_à_partir_de_Excel_Files[[#This Row],[07_FN2]]+Tableau_Lancer_la_requête_à_partir_de_Excel_Files[[#This Row],[11_FN2]]+Tableau_Lancer_la_requête_à_partir_de_Excel_Files[[#This Row],[12_FN2]]+Tableau_Lancer_la_requête_à_partir_de_Excel_Files[[#This Row],[15_FN2]]+Tableau_Lancer_la_requête_à_partir_de_Excel_Files[[#This Row],[19_FN2]]+Tableau_Lancer_la_requête_à_partir_de_Excel_Files[[#This Row],[21_FN2]]+Tableau_Lancer_la_requête_à_partir_de_Excel_Files[[#This Row],[23_FN2]]+Tableau_Lancer_la_requête_à_partir_de_Excel_Files[[#This Row],[30_FN2]]+Tableau_Lancer_la_requête_à_partir_de_Excel_Files[[#This Row],[34_FN2]]+Tableau_Lancer_la_requête_à_partir_de_Excel_Files[[#This Row],[42_FN2]]+Tableau_Lancer_la_requête_à_partir_de_Excel_Files[[#This Row],[43_FN2]]+Tableau_Lancer_la_requête_à_partir_de_Excel_Files[[#This Row],[46_FN2]]+Tableau_Lancer_la_requête_à_partir_de_Excel_Files[[#This Row],[48_FN2]]+Tableau_Lancer_la_requête_à_partir_de_Excel_Files[[#This Row],[58_FN2]]+Tableau_Lancer_la_requête_à_partir_de_Excel_Files[[#This Row],[63_FN2]]+Tableau_Lancer_la_requête_à_partir_de_Excel_Files[[#This Row],[69_FN2]]+Tableau_Lancer_la_requête_à_partir_de_Excel_Files[[#This Row],[71_FN2]]+Tableau_Lancer_la_requête_à_partir_de_Excel_Files[[#This Row],[81_FN2]]+Tableau_Lancer_la_requête_à_partir_de_Excel_Files[[#This Row],[82_FN2]]+Tableau_Lancer_la_requête_à_partir_de_Excel_Files[[#This Row],[87_FN2]]+Tableau_Lancer_la_requête_à_partir_de_Excel_Files[[#This Row],[89_FN2]]</f>
        <v>5139.08</v>
      </c>
      <c r="AD104" s="9"/>
      <c r="AE104" s="9"/>
      <c r="AF104" s="9"/>
      <c r="AG104" s="9"/>
      <c r="AH104" s="9"/>
      <c r="AI104" s="9"/>
      <c r="AJ104" s="9"/>
      <c r="AK104" s="9"/>
      <c r="AL104" s="9"/>
      <c r="AM104" s="9">
        <v>5139.08</v>
      </c>
      <c r="AN104" s="9"/>
      <c r="AO104" s="9"/>
      <c r="AP104" s="9"/>
      <c r="AQ104" s="9"/>
      <c r="AR104" s="9"/>
      <c r="AS104" s="9"/>
      <c r="AT104" s="9"/>
      <c r="AU104" s="9"/>
      <c r="AV104" s="9"/>
      <c r="AW104" s="9"/>
      <c r="AX104" s="9"/>
      <c r="AY104" s="9"/>
      <c r="AZ104" s="9">
        <v>0</v>
      </c>
      <c r="BA104" s="9">
        <v>0</v>
      </c>
      <c r="BB104" s="18">
        <v>42917</v>
      </c>
      <c r="BC104" s="18"/>
      <c r="BD104" s="9"/>
      <c r="BI104" s="19"/>
      <c r="BJ104" s="19"/>
      <c r="BK104" s="19"/>
      <c r="BL104" s="19"/>
      <c r="BM104" s="19"/>
      <c r="BN104" s="19"/>
      <c r="BO104" s="19"/>
      <c r="BP104" s="19"/>
      <c r="CE104" s="14"/>
      <c r="CF104" s="14"/>
      <c r="CG104" s="14"/>
      <c r="CH104" s="14"/>
      <c r="CI104" s="14"/>
      <c r="CJ104" s="14"/>
      <c r="CK104" s="14"/>
      <c r="CL104" s="14"/>
    </row>
    <row r="105" spans="1:90" ht="60" x14ac:dyDescent="0.25">
      <c r="A105" s="12" t="s">
        <v>6</v>
      </c>
      <c r="B105" s="15" t="s">
        <v>434</v>
      </c>
      <c r="C105" s="15" t="s">
        <v>433</v>
      </c>
      <c r="D105" s="18" t="s">
        <v>280</v>
      </c>
      <c r="E105" s="11" t="s">
        <v>366</v>
      </c>
      <c r="F105" s="11" t="s">
        <v>387</v>
      </c>
      <c r="G105" s="9">
        <v>50801.000000000007</v>
      </c>
      <c r="H105" s="9">
        <v>35560.700000000004</v>
      </c>
      <c r="I105" s="17" t="s">
        <v>210</v>
      </c>
      <c r="J105" s="15">
        <v>20320.400000000001</v>
      </c>
      <c r="K105" s="17" t="s">
        <v>211</v>
      </c>
      <c r="L105" s="15" t="s">
        <v>205</v>
      </c>
      <c r="M105" s="15" t="s">
        <v>220</v>
      </c>
      <c r="N105" s="15"/>
      <c r="O105" s="17">
        <v>42887</v>
      </c>
      <c r="P105" s="9">
        <f>Tableau_Lancer_la_requête_à_partir_de_Excel_Files[[#This Row],[Aide Massif Obtenue]]+Tableau_Lancer_la_requête_à_partir_de_Excel_Files[[#This Row],[Autre Public2]]</f>
        <v>0</v>
      </c>
      <c r="Q105" s="13">
        <f>(Tableau_Lancer_la_requête_à_partir_de_Excel_Files[[#This Row],[Autre Public2]]+Tableau_Lancer_la_requête_à_partir_de_Excel_Files[[#This Row],[Aide Massif Obtenue]])/Tableau_Lancer_la_requête_à_partir_de_Excel_Files[[#This Row],[Coût total déposé]]</f>
        <v>0</v>
      </c>
      <c r="R105" s="9">
        <f>Tableau_Lancer_la_requête_à_partir_de_Excel_Files[[#This Row],[Total_Etat_FN2 ]]+Tableau_Lancer_la_requête_à_partir_de_Excel_Files[[#This Row],[Total_Regions_FN2 ]]+Tableau_Lancer_la_requête_à_partir_de_Excel_Files[[#This Row],[Total_Dpts_FN2 ]]+Tableau_Lancer_la_requête_à_partir_de_Excel_Files[[#This Row],[''Prévisionnel FEDER'']]</f>
        <v>0</v>
      </c>
      <c r="S105" s="21">
        <f>Tableau_Lancer_la_requête_à_partir_de_Excel_Files[[#This Row],[Aide Massif Obtenue]]/Tableau_Lancer_la_requête_à_partir_de_Excel_Files[[#This Row],[Coût total déposé]]</f>
        <v>0</v>
      </c>
      <c r="T105" s="9">
        <f>Tableau_Lancer_la_requête_à_partir_de_Excel_Files[[#This Row],[Aide Publique Obtenue]]-Tableau_Lancer_la_requête_à_partir_de_Excel_Files[[#This Row],[Aide Publique demandée]]</f>
        <v>-35560.700000000004</v>
      </c>
      <c r="U105" s="9">
        <f>Tableau_Lancer_la_requête_à_partir_de_Excel_Files[[#This Row],[FNADT_FN2]]+Tableau_Lancer_la_requête_à_partir_de_Excel_Files[[#This Row],[AgricultureFN2]]</f>
        <v>0</v>
      </c>
      <c r="V105" s="9"/>
      <c r="W105" s="9"/>
      <c r="X105" s="9">
        <f>Tableau_Lancer_la_requête_à_partir_de_Excel_Files[[#This Row],[ALPC_FN2]]+Tableau_Lancer_la_requête_à_partir_de_Excel_Files[[#This Row],[AURA_FN2]]+Tableau_Lancer_la_requête_à_partir_de_Excel_Files[[#This Row],[BFC_FN2]]+Tableau_Lancer_la_requête_à_partir_de_Excel_Files[[#This Row],[LRMP_FN2]]</f>
        <v>0</v>
      </c>
      <c r="Y105" s="9"/>
      <c r="Z105" s="9"/>
      <c r="AA105" s="9"/>
      <c r="AB105" s="9"/>
      <c r="AC105" s="9">
        <f>Tableau_Lancer_la_requête_à_partir_de_Excel_Files[[#This Row],[03_FN2]]+Tableau_Lancer_la_requête_à_partir_de_Excel_Files[[#This Row],[07_FN2]]+Tableau_Lancer_la_requête_à_partir_de_Excel_Files[[#This Row],[11_FN2]]+Tableau_Lancer_la_requête_à_partir_de_Excel_Files[[#This Row],[12_FN2]]+Tableau_Lancer_la_requête_à_partir_de_Excel_Files[[#This Row],[15_FN2]]+Tableau_Lancer_la_requête_à_partir_de_Excel_Files[[#This Row],[19_FN2]]+Tableau_Lancer_la_requête_à_partir_de_Excel_Files[[#This Row],[21_FN2]]+Tableau_Lancer_la_requête_à_partir_de_Excel_Files[[#This Row],[23_FN2]]+Tableau_Lancer_la_requête_à_partir_de_Excel_Files[[#This Row],[30_FN2]]+Tableau_Lancer_la_requête_à_partir_de_Excel_Files[[#This Row],[34_FN2]]+Tableau_Lancer_la_requête_à_partir_de_Excel_Files[[#This Row],[42_FN2]]+Tableau_Lancer_la_requête_à_partir_de_Excel_Files[[#This Row],[43_FN2]]+Tableau_Lancer_la_requête_à_partir_de_Excel_Files[[#This Row],[46_FN2]]+Tableau_Lancer_la_requête_à_partir_de_Excel_Files[[#This Row],[48_FN2]]+Tableau_Lancer_la_requête_à_partir_de_Excel_Files[[#This Row],[58_FN2]]+Tableau_Lancer_la_requête_à_partir_de_Excel_Files[[#This Row],[63_FN2]]+Tableau_Lancer_la_requête_à_partir_de_Excel_Files[[#This Row],[69_FN2]]+Tableau_Lancer_la_requête_à_partir_de_Excel_Files[[#This Row],[71_FN2]]+Tableau_Lancer_la_requête_à_partir_de_Excel_Files[[#This Row],[81_FN2]]+Tableau_Lancer_la_requête_à_partir_de_Excel_Files[[#This Row],[82_FN2]]+Tableau_Lancer_la_requête_à_partir_de_Excel_Files[[#This Row],[87_FN2]]+Tableau_Lancer_la_requête_à_partir_de_Excel_Files[[#This Row],[89_FN2]]</f>
        <v>0</v>
      </c>
      <c r="AD105" s="9"/>
      <c r="AE105" s="9"/>
      <c r="AF105" s="9"/>
      <c r="AG105" s="9"/>
      <c r="AH105" s="9"/>
      <c r="AI105" s="9"/>
      <c r="AJ105" s="9"/>
      <c r="AK105" s="9"/>
      <c r="AL105" s="9"/>
      <c r="AM105" s="9"/>
      <c r="AN105" s="9"/>
      <c r="AO105" s="9"/>
      <c r="AP105" s="9"/>
      <c r="AQ105" s="9"/>
      <c r="AR105" s="9"/>
      <c r="AS105" s="9"/>
      <c r="AT105" s="9"/>
      <c r="AU105" s="9"/>
      <c r="AV105" s="9"/>
      <c r="AW105" s="9"/>
      <c r="AX105" s="9"/>
      <c r="AY105" s="9"/>
      <c r="AZ105" s="9">
        <v>0</v>
      </c>
      <c r="BA105" s="9">
        <v>0</v>
      </c>
      <c r="BB105" s="18">
        <v>42917</v>
      </c>
      <c r="BC105" s="18"/>
      <c r="BD105" s="9"/>
      <c r="BI105" s="19"/>
      <c r="BJ105" s="19"/>
      <c r="BK105" s="19"/>
      <c r="BL105" s="19"/>
      <c r="BM105" s="19"/>
      <c r="BN105" s="19"/>
      <c r="BO105" s="19"/>
      <c r="BP105" s="19"/>
      <c r="CE105" s="14"/>
      <c r="CF105" s="14"/>
      <c r="CG105" s="14"/>
      <c r="CH105" s="14"/>
      <c r="CI105" s="14"/>
      <c r="CJ105" s="14"/>
      <c r="CK105" s="14"/>
      <c r="CL105" s="14"/>
    </row>
    <row r="106" spans="1:90" ht="45" x14ac:dyDescent="0.25">
      <c r="A106" s="12" t="s">
        <v>6</v>
      </c>
      <c r="B106" s="15" t="s">
        <v>436</v>
      </c>
      <c r="C106" s="15" t="s">
        <v>435</v>
      </c>
      <c r="D106" s="18" t="s">
        <v>280</v>
      </c>
      <c r="E106" s="11" t="s">
        <v>388</v>
      </c>
      <c r="F106" s="11" t="s">
        <v>389</v>
      </c>
      <c r="G106" s="9">
        <v>48891.000000000007</v>
      </c>
      <c r="H106" s="9">
        <v>19556.400000000001</v>
      </c>
      <c r="I106" s="17" t="s">
        <v>211</v>
      </c>
      <c r="J106" s="15">
        <v>19556.400000000001</v>
      </c>
      <c r="K106" s="17" t="s">
        <v>211</v>
      </c>
      <c r="L106" s="15"/>
      <c r="M106" s="15"/>
      <c r="N106" s="15"/>
      <c r="O106" s="17">
        <v>42887</v>
      </c>
      <c r="P106" s="9">
        <f>Tableau_Lancer_la_requête_à_partir_de_Excel_Files[[#This Row],[Aide Massif Obtenue]]+Tableau_Lancer_la_requête_à_partir_de_Excel_Files[[#This Row],[Autre Public2]]</f>
        <v>0</v>
      </c>
      <c r="Q106" s="13">
        <f>(Tableau_Lancer_la_requête_à_partir_de_Excel_Files[[#This Row],[Autre Public2]]+Tableau_Lancer_la_requête_à_partir_de_Excel_Files[[#This Row],[Aide Massif Obtenue]])/Tableau_Lancer_la_requête_à_partir_de_Excel_Files[[#This Row],[Coût total déposé]]</f>
        <v>0</v>
      </c>
      <c r="R106" s="9">
        <f>Tableau_Lancer_la_requête_à_partir_de_Excel_Files[[#This Row],[Total_Etat_FN2 ]]+Tableau_Lancer_la_requête_à_partir_de_Excel_Files[[#This Row],[Total_Regions_FN2 ]]+Tableau_Lancer_la_requête_à_partir_de_Excel_Files[[#This Row],[Total_Dpts_FN2 ]]+Tableau_Lancer_la_requête_à_partir_de_Excel_Files[[#This Row],[''Prévisionnel FEDER'']]</f>
        <v>0</v>
      </c>
      <c r="S106" s="16">
        <f>Tableau_Lancer_la_requête_à_partir_de_Excel_Files[[#This Row],[Aide Massif Obtenue]]/Tableau_Lancer_la_requête_à_partir_de_Excel_Files[[#This Row],[Coût total déposé]]</f>
        <v>0</v>
      </c>
      <c r="T106" s="9">
        <f>Tableau_Lancer_la_requête_à_partir_de_Excel_Files[[#This Row],[Aide Publique Obtenue]]-Tableau_Lancer_la_requête_à_partir_de_Excel_Files[[#This Row],[Aide Publique demandée]]</f>
        <v>-19556.400000000001</v>
      </c>
      <c r="U106" s="9">
        <f>Tableau_Lancer_la_requête_à_partir_de_Excel_Files[[#This Row],[FNADT_FN2]]+Tableau_Lancer_la_requête_à_partir_de_Excel_Files[[#This Row],[AgricultureFN2]]</f>
        <v>0</v>
      </c>
      <c r="V106" s="9"/>
      <c r="W106" s="9"/>
      <c r="X106" s="9">
        <f>Tableau_Lancer_la_requête_à_partir_de_Excel_Files[[#This Row],[ALPC_FN2]]+Tableau_Lancer_la_requête_à_partir_de_Excel_Files[[#This Row],[AURA_FN2]]+Tableau_Lancer_la_requête_à_partir_de_Excel_Files[[#This Row],[BFC_FN2]]+Tableau_Lancer_la_requête_à_partir_de_Excel_Files[[#This Row],[LRMP_FN2]]</f>
        <v>0</v>
      </c>
      <c r="Y106" s="9"/>
      <c r="Z106" s="9"/>
      <c r="AA106" s="9"/>
      <c r="AB106" s="9"/>
      <c r="AC106" s="9">
        <f>Tableau_Lancer_la_requête_à_partir_de_Excel_Files[[#This Row],[03_FN2]]+Tableau_Lancer_la_requête_à_partir_de_Excel_Files[[#This Row],[07_FN2]]+Tableau_Lancer_la_requête_à_partir_de_Excel_Files[[#This Row],[11_FN2]]+Tableau_Lancer_la_requête_à_partir_de_Excel_Files[[#This Row],[12_FN2]]+Tableau_Lancer_la_requête_à_partir_de_Excel_Files[[#This Row],[15_FN2]]+Tableau_Lancer_la_requête_à_partir_de_Excel_Files[[#This Row],[19_FN2]]+Tableau_Lancer_la_requête_à_partir_de_Excel_Files[[#This Row],[21_FN2]]+Tableau_Lancer_la_requête_à_partir_de_Excel_Files[[#This Row],[23_FN2]]+Tableau_Lancer_la_requête_à_partir_de_Excel_Files[[#This Row],[30_FN2]]+Tableau_Lancer_la_requête_à_partir_de_Excel_Files[[#This Row],[34_FN2]]+Tableau_Lancer_la_requête_à_partir_de_Excel_Files[[#This Row],[42_FN2]]+Tableau_Lancer_la_requête_à_partir_de_Excel_Files[[#This Row],[43_FN2]]+Tableau_Lancer_la_requête_à_partir_de_Excel_Files[[#This Row],[46_FN2]]+Tableau_Lancer_la_requête_à_partir_de_Excel_Files[[#This Row],[48_FN2]]+Tableau_Lancer_la_requête_à_partir_de_Excel_Files[[#This Row],[58_FN2]]+Tableau_Lancer_la_requête_à_partir_de_Excel_Files[[#This Row],[63_FN2]]+Tableau_Lancer_la_requête_à_partir_de_Excel_Files[[#This Row],[69_FN2]]+Tableau_Lancer_la_requête_à_partir_de_Excel_Files[[#This Row],[71_FN2]]+Tableau_Lancer_la_requête_à_partir_de_Excel_Files[[#This Row],[81_FN2]]+Tableau_Lancer_la_requête_à_partir_de_Excel_Files[[#This Row],[82_FN2]]+Tableau_Lancer_la_requête_à_partir_de_Excel_Files[[#This Row],[87_FN2]]+Tableau_Lancer_la_requête_à_partir_de_Excel_Files[[#This Row],[89_FN2]]</f>
        <v>0</v>
      </c>
      <c r="AD106" s="9"/>
      <c r="AE106" s="9"/>
      <c r="AF106" s="9"/>
      <c r="AG106" s="9"/>
      <c r="AH106" s="9"/>
      <c r="AI106" s="9"/>
      <c r="AJ106" s="9"/>
      <c r="AK106" s="9"/>
      <c r="AL106" s="9"/>
      <c r="AM106" s="9"/>
      <c r="AN106" s="9"/>
      <c r="AO106" s="9"/>
      <c r="AP106" s="9"/>
      <c r="AQ106" s="9"/>
      <c r="AR106" s="9"/>
      <c r="AS106" s="9"/>
      <c r="AT106" s="9"/>
      <c r="AU106" s="9"/>
      <c r="AV106" s="9"/>
      <c r="AW106" s="9"/>
      <c r="AX106" s="9"/>
      <c r="AY106" s="9"/>
      <c r="AZ106" s="9">
        <v>0</v>
      </c>
      <c r="BA106" s="9">
        <v>0</v>
      </c>
      <c r="BB106" s="18">
        <v>42917</v>
      </c>
      <c r="BC106" s="18"/>
      <c r="BD106" s="9"/>
      <c r="BP106" s="19"/>
      <c r="CL106" s="14"/>
    </row>
    <row r="107" spans="1:90" ht="30" x14ac:dyDescent="0.25">
      <c r="A107" s="12" t="s">
        <v>6</v>
      </c>
      <c r="B107" s="15" t="s">
        <v>437</v>
      </c>
      <c r="C107" s="15" t="s">
        <v>437</v>
      </c>
      <c r="D107" s="18" t="s">
        <v>280</v>
      </c>
      <c r="E107" s="11" t="s">
        <v>390</v>
      </c>
      <c r="F107" s="11" t="s">
        <v>391</v>
      </c>
      <c r="G107" s="9">
        <v>1282500</v>
      </c>
      <c r="H107" s="9">
        <v>812730</v>
      </c>
      <c r="I107" s="17" t="s">
        <v>438</v>
      </c>
      <c r="J107" s="15">
        <v>500000</v>
      </c>
      <c r="K107" s="17" t="s">
        <v>439</v>
      </c>
      <c r="L107" s="15"/>
      <c r="M107" s="15" t="s">
        <v>205</v>
      </c>
      <c r="N107" s="15"/>
      <c r="O107" s="17"/>
      <c r="P107" s="9">
        <f>Tableau_Lancer_la_requête_à_partir_de_Excel_Files[[#This Row],[Aide Massif Obtenue]]+Tableau_Lancer_la_requête_à_partir_de_Excel_Files[[#This Row],[Autre Public2]]</f>
        <v>0</v>
      </c>
      <c r="Q107" s="13">
        <f>(Tableau_Lancer_la_requête_à_partir_de_Excel_Files[[#This Row],[Autre Public2]]+Tableau_Lancer_la_requête_à_partir_de_Excel_Files[[#This Row],[Aide Massif Obtenue]])/Tableau_Lancer_la_requête_à_partir_de_Excel_Files[[#This Row],[Coût total déposé]]</f>
        <v>0</v>
      </c>
      <c r="R107" s="9">
        <f>Tableau_Lancer_la_requête_à_partir_de_Excel_Files[[#This Row],[Total_Etat_FN2 ]]+Tableau_Lancer_la_requête_à_partir_de_Excel_Files[[#This Row],[Total_Regions_FN2 ]]+Tableau_Lancer_la_requête_à_partir_de_Excel_Files[[#This Row],[Total_Dpts_FN2 ]]+Tableau_Lancer_la_requête_à_partir_de_Excel_Files[[#This Row],[''Prévisionnel FEDER'']]</f>
        <v>0</v>
      </c>
      <c r="S107" s="21">
        <f>Tableau_Lancer_la_requête_à_partir_de_Excel_Files[[#This Row],[Aide Massif Obtenue]]/Tableau_Lancer_la_requête_à_partir_de_Excel_Files[[#This Row],[Coût total déposé]]</f>
        <v>0</v>
      </c>
      <c r="T107" s="9">
        <f>Tableau_Lancer_la_requête_à_partir_de_Excel_Files[[#This Row],[Aide Publique Obtenue]]-Tableau_Lancer_la_requête_à_partir_de_Excel_Files[[#This Row],[Aide Publique demandée]]</f>
        <v>-812730</v>
      </c>
      <c r="U107" s="9">
        <f>Tableau_Lancer_la_requête_à_partir_de_Excel_Files[[#This Row],[FNADT_FN2]]+Tableau_Lancer_la_requête_à_partir_de_Excel_Files[[#This Row],[AgricultureFN2]]</f>
        <v>0</v>
      </c>
      <c r="V107" s="9"/>
      <c r="W107" s="9"/>
      <c r="X107" s="9">
        <f>Tableau_Lancer_la_requête_à_partir_de_Excel_Files[[#This Row],[ALPC_FN2]]+Tableau_Lancer_la_requête_à_partir_de_Excel_Files[[#This Row],[AURA_FN2]]+Tableau_Lancer_la_requête_à_partir_de_Excel_Files[[#This Row],[BFC_FN2]]+Tableau_Lancer_la_requête_à_partir_de_Excel_Files[[#This Row],[LRMP_FN2]]</f>
        <v>0</v>
      </c>
      <c r="Y107" s="9"/>
      <c r="Z107" s="9"/>
      <c r="AA107" s="9"/>
      <c r="AB107" s="9"/>
      <c r="AC107" s="9">
        <f>Tableau_Lancer_la_requête_à_partir_de_Excel_Files[[#This Row],[03_FN2]]+Tableau_Lancer_la_requête_à_partir_de_Excel_Files[[#This Row],[07_FN2]]+Tableau_Lancer_la_requête_à_partir_de_Excel_Files[[#This Row],[11_FN2]]+Tableau_Lancer_la_requête_à_partir_de_Excel_Files[[#This Row],[12_FN2]]+Tableau_Lancer_la_requête_à_partir_de_Excel_Files[[#This Row],[15_FN2]]+Tableau_Lancer_la_requête_à_partir_de_Excel_Files[[#This Row],[19_FN2]]+Tableau_Lancer_la_requête_à_partir_de_Excel_Files[[#This Row],[21_FN2]]+Tableau_Lancer_la_requête_à_partir_de_Excel_Files[[#This Row],[23_FN2]]+Tableau_Lancer_la_requête_à_partir_de_Excel_Files[[#This Row],[30_FN2]]+Tableau_Lancer_la_requête_à_partir_de_Excel_Files[[#This Row],[34_FN2]]+Tableau_Lancer_la_requête_à_partir_de_Excel_Files[[#This Row],[42_FN2]]+Tableau_Lancer_la_requête_à_partir_de_Excel_Files[[#This Row],[43_FN2]]+Tableau_Lancer_la_requête_à_partir_de_Excel_Files[[#This Row],[46_FN2]]+Tableau_Lancer_la_requête_à_partir_de_Excel_Files[[#This Row],[48_FN2]]+Tableau_Lancer_la_requête_à_partir_de_Excel_Files[[#This Row],[58_FN2]]+Tableau_Lancer_la_requête_à_partir_de_Excel_Files[[#This Row],[63_FN2]]+Tableau_Lancer_la_requête_à_partir_de_Excel_Files[[#This Row],[69_FN2]]+Tableau_Lancer_la_requête_à_partir_de_Excel_Files[[#This Row],[71_FN2]]+Tableau_Lancer_la_requête_à_partir_de_Excel_Files[[#This Row],[81_FN2]]+Tableau_Lancer_la_requête_à_partir_de_Excel_Files[[#This Row],[82_FN2]]+Tableau_Lancer_la_requête_à_partir_de_Excel_Files[[#This Row],[87_FN2]]+Tableau_Lancer_la_requête_à_partir_de_Excel_Files[[#This Row],[89_FN2]]</f>
        <v>0</v>
      </c>
      <c r="AD107" s="9"/>
      <c r="AE107" s="9"/>
      <c r="AF107" s="9"/>
      <c r="AG107" s="9"/>
      <c r="AH107" s="9"/>
      <c r="AI107" s="9"/>
      <c r="AJ107" s="9"/>
      <c r="AK107" s="9"/>
      <c r="AL107" s="9"/>
      <c r="AM107" s="9"/>
      <c r="AN107" s="9"/>
      <c r="AO107" s="9"/>
      <c r="AP107" s="9"/>
      <c r="AQ107" s="9"/>
      <c r="AR107" s="9"/>
      <c r="AS107" s="9"/>
      <c r="AT107" s="9"/>
      <c r="AU107" s="9"/>
      <c r="AV107" s="9"/>
      <c r="AW107" s="9"/>
      <c r="AX107" s="9"/>
      <c r="AY107" s="9"/>
      <c r="AZ107" s="9">
        <v>0</v>
      </c>
      <c r="BA107" s="9">
        <v>0</v>
      </c>
      <c r="BB107" s="18">
        <v>42736</v>
      </c>
      <c r="BC107" s="18"/>
      <c r="BD107" s="9"/>
      <c r="BP107" s="19"/>
      <c r="CL107" s="14"/>
    </row>
    <row r="108" spans="1:90" ht="30" x14ac:dyDescent="0.25">
      <c r="A108" s="12" t="s">
        <v>6</v>
      </c>
      <c r="B108" s="15" t="s">
        <v>447</v>
      </c>
      <c r="C108" s="15" t="s">
        <v>447</v>
      </c>
      <c r="D108" s="18" t="s">
        <v>280</v>
      </c>
      <c r="E108" s="11" t="s">
        <v>448</v>
      </c>
      <c r="F108" s="11" t="s">
        <v>449</v>
      </c>
      <c r="G108" s="9">
        <v>105000</v>
      </c>
      <c r="H108" s="9">
        <v>72000</v>
      </c>
      <c r="I108" s="17" t="s">
        <v>450</v>
      </c>
      <c r="J108" s="15">
        <v>42000</v>
      </c>
      <c r="K108" s="17" t="s">
        <v>211</v>
      </c>
      <c r="L108" s="15"/>
      <c r="M108" s="15"/>
      <c r="N108" s="15"/>
      <c r="O108" s="17"/>
      <c r="P108" s="9">
        <f>Tableau_Lancer_la_requête_à_partir_de_Excel_Files[[#This Row],[Aide Massif Obtenue]]+Tableau_Lancer_la_requête_à_partir_de_Excel_Files[[#This Row],[Autre Public2]]</f>
        <v>0</v>
      </c>
      <c r="Q108" s="13">
        <f>(Tableau_Lancer_la_requête_à_partir_de_Excel_Files[[#This Row],[Autre Public2]]+Tableau_Lancer_la_requête_à_partir_de_Excel_Files[[#This Row],[Aide Massif Obtenue]])/Tableau_Lancer_la_requête_à_partir_de_Excel_Files[[#This Row],[Coût total déposé]]</f>
        <v>0</v>
      </c>
      <c r="R108" s="9">
        <f>Tableau_Lancer_la_requête_à_partir_de_Excel_Files[[#This Row],[Total_Etat_FN2 ]]+Tableau_Lancer_la_requête_à_partir_de_Excel_Files[[#This Row],[Total_Regions_FN2 ]]+Tableau_Lancer_la_requête_à_partir_de_Excel_Files[[#This Row],[Total_Dpts_FN2 ]]+Tableau_Lancer_la_requête_à_partir_de_Excel_Files[[#This Row],[''Prévisionnel FEDER'']]</f>
        <v>0</v>
      </c>
      <c r="S108" s="21">
        <f>Tableau_Lancer_la_requête_à_partir_de_Excel_Files[[#This Row],[Aide Massif Obtenue]]/Tableau_Lancer_la_requête_à_partir_de_Excel_Files[[#This Row],[Coût total déposé]]</f>
        <v>0</v>
      </c>
      <c r="T108" s="9">
        <f>Tableau_Lancer_la_requête_à_partir_de_Excel_Files[[#This Row],[Aide Publique Obtenue]]-Tableau_Lancer_la_requête_à_partir_de_Excel_Files[[#This Row],[Aide Publique demandée]]</f>
        <v>-72000</v>
      </c>
      <c r="U108" s="9">
        <f>Tableau_Lancer_la_requête_à_partir_de_Excel_Files[[#This Row],[FNADT_FN2]]+Tableau_Lancer_la_requête_à_partir_de_Excel_Files[[#This Row],[AgricultureFN2]]</f>
        <v>0</v>
      </c>
      <c r="V108" s="9"/>
      <c r="W108" s="9"/>
      <c r="X108" s="9">
        <f>Tableau_Lancer_la_requête_à_partir_de_Excel_Files[[#This Row],[ALPC_FN2]]+Tableau_Lancer_la_requête_à_partir_de_Excel_Files[[#This Row],[AURA_FN2]]+Tableau_Lancer_la_requête_à_partir_de_Excel_Files[[#This Row],[BFC_FN2]]+Tableau_Lancer_la_requête_à_partir_de_Excel_Files[[#This Row],[LRMP_FN2]]</f>
        <v>0</v>
      </c>
      <c r="Y108" s="9"/>
      <c r="Z108" s="9"/>
      <c r="AA108" s="9"/>
      <c r="AB108" s="9"/>
      <c r="AC108" s="9">
        <f>Tableau_Lancer_la_requête_à_partir_de_Excel_Files[[#This Row],[03_FN2]]+Tableau_Lancer_la_requête_à_partir_de_Excel_Files[[#This Row],[07_FN2]]+Tableau_Lancer_la_requête_à_partir_de_Excel_Files[[#This Row],[11_FN2]]+Tableau_Lancer_la_requête_à_partir_de_Excel_Files[[#This Row],[12_FN2]]+Tableau_Lancer_la_requête_à_partir_de_Excel_Files[[#This Row],[15_FN2]]+Tableau_Lancer_la_requête_à_partir_de_Excel_Files[[#This Row],[19_FN2]]+Tableau_Lancer_la_requête_à_partir_de_Excel_Files[[#This Row],[21_FN2]]+Tableau_Lancer_la_requête_à_partir_de_Excel_Files[[#This Row],[23_FN2]]+Tableau_Lancer_la_requête_à_partir_de_Excel_Files[[#This Row],[30_FN2]]+Tableau_Lancer_la_requête_à_partir_de_Excel_Files[[#This Row],[34_FN2]]+Tableau_Lancer_la_requête_à_partir_de_Excel_Files[[#This Row],[42_FN2]]+Tableau_Lancer_la_requête_à_partir_de_Excel_Files[[#This Row],[43_FN2]]+Tableau_Lancer_la_requête_à_partir_de_Excel_Files[[#This Row],[46_FN2]]+Tableau_Lancer_la_requête_à_partir_de_Excel_Files[[#This Row],[48_FN2]]+Tableau_Lancer_la_requête_à_partir_de_Excel_Files[[#This Row],[58_FN2]]+Tableau_Lancer_la_requête_à_partir_de_Excel_Files[[#This Row],[63_FN2]]+Tableau_Lancer_la_requête_à_partir_de_Excel_Files[[#This Row],[69_FN2]]+Tableau_Lancer_la_requête_à_partir_de_Excel_Files[[#This Row],[71_FN2]]+Tableau_Lancer_la_requête_à_partir_de_Excel_Files[[#This Row],[81_FN2]]+Tableau_Lancer_la_requête_à_partir_de_Excel_Files[[#This Row],[82_FN2]]+Tableau_Lancer_la_requête_à_partir_de_Excel_Files[[#This Row],[87_FN2]]+Tableau_Lancer_la_requête_à_partir_de_Excel_Files[[#This Row],[89_FN2]]</f>
        <v>0</v>
      </c>
      <c r="AD108" s="9"/>
      <c r="AE108" s="9"/>
      <c r="AF108" s="9"/>
      <c r="AG108" s="9"/>
      <c r="AH108" s="9"/>
      <c r="AI108" s="9"/>
      <c r="AJ108" s="9"/>
      <c r="AK108" s="9"/>
      <c r="AL108" s="9"/>
      <c r="AM108" s="9"/>
      <c r="AN108" s="9"/>
      <c r="AO108" s="9"/>
      <c r="AP108" s="9"/>
      <c r="AQ108" s="9"/>
      <c r="AR108" s="9"/>
      <c r="AS108" s="9"/>
      <c r="AT108" s="9"/>
      <c r="AU108" s="9"/>
      <c r="AV108" s="9"/>
      <c r="AW108" s="9"/>
      <c r="AX108" s="9"/>
      <c r="AY108" s="9"/>
      <c r="AZ108" s="9">
        <v>0</v>
      </c>
      <c r="BA108" s="9">
        <v>0</v>
      </c>
      <c r="BB108" s="18">
        <v>42736</v>
      </c>
      <c r="BC108" s="18"/>
      <c r="BD108" s="9"/>
      <c r="BP108" s="19"/>
      <c r="CL108" s="14"/>
    </row>
    <row r="109" spans="1:90" ht="45" x14ac:dyDescent="0.25">
      <c r="A109" s="12" t="s">
        <v>6</v>
      </c>
      <c r="B109" s="15" t="s">
        <v>443</v>
      </c>
      <c r="C109" s="15" t="s">
        <v>440</v>
      </c>
      <c r="D109" s="18" t="s">
        <v>446</v>
      </c>
      <c r="E109" s="11" t="s">
        <v>441</v>
      </c>
      <c r="F109" s="11" t="s">
        <v>442</v>
      </c>
      <c r="G109" s="9">
        <v>271528.65000000002</v>
      </c>
      <c r="H109" s="9">
        <v>259691.25</v>
      </c>
      <c r="I109" s="17" t="s">
        <v>444</v>
      </c>
      <c r="J109" s="15">
        <v>72593</v>
      </c>
      <c r="K109" s="17" t="s">
        <v>445</v>
      </c>
      <c r="L109" s="15"/>
      <c r="M109" s="15"/>
      <c r="N109" s="15"/>
      <c r="O109" s="17"/>
      <c r="P109" s="9">
        <f>Tableau_Lancer_la_requête_à_partir_de_Excel_Files[[#This Row],[Aide Massif Obtenue]]+Tableau_Lancer_la_requête_à_partir_de_Excel_Files[[#This Row],[Autre Public2]]</f>
        <v>0</v>
      </c>
      <c r="Q109" s="13">
        <f>(Tableau_Lancer_la_requête_à_partir_de_Excel_Files[[#This Row],[Autre Public2]]+Tableau_Lancer_la_requête_à_partir_de_Excel_Files[[#This Row],[Aide Massif Obtenue]])/Tableau_Lancer_la_requête_à_partir_de_Excel_Files[[#This Row],[Coût total déposé]]</f>
        <v>0</v>
      </c>
      <c r="R109" s="9">
        <f>Tableau_Lancer_la_requête_à_partir_de_Excel_Files[[#This Row],[Total_Etat_FN2 ]]+Tableau_Lancer_la_requête_à_partir_de_Excel_Files[[#This Row],[Total_Regions_FN2 ]]+Tableau_Lancer_la_requête_à_partir_de_Excel_Files[[#This Row],[Total_Dpts_FN2 ]]+Tableau_Lancer_la_requête_à_partir_de_Excel_Files[[#This Row],[''Prévisionnel FEDER'']]</f>
        <v>0</v>
      </c>
      <c r="S109" s="21">
        <f>Tableau_Lancer_la_requête_à_partir_de_Excel_Files[[#This Row],[Aide Massif Obtenue]]/Tableau_Lancer_la_requête_à_partir_de_Excel_Files[[#This Row],[Coût total déposé]]</f>
        <v>0</v>
      </c>
      <c r="T109" s="9">
        <f>Tableau_Lancer_la_requête_à_partir_de_Excel_Files[[#This Row],[Aide Publique Obtenue]]-Tableau_Lancer_la_requête_à_partir_de_Excel_Files[[#This Row],[Aide Publique demandée]]</f>
        <v>-259691.25</v>
      </c>
      <c r="U109" s="9">
        <f>Tableau_Lancer_la_requête_à_partir_de_Excel_Files[[#This Row],[FNADT_FN2]]+Tableau_Lancer_la_requête_à_partir_de_Excel_Files[[#This Row],[AgricultureFN2]]</f>
        <v>0</v>
      </c>
      <c r="V109" s="9"/>
      <c r="W109" s="9"/>
      <c r="X109" s="9">
        <f>Tableau_Lancer_la_requête_à_partir_de_Excel_Files[[#This Row],[ALPC_FN2]]+Tableau_Lancer_la_requête_à_partir_de_Excel_Files[[#This Row],[AURA_FN2]]+Tableau_Lancer_la_requête_à_partir_de_Excel_Files[[#This Row],[BFC_FN2]]+Tableau_Lancer_la_requête_à_partir_de_Excel_Files[[#This Row],[LRMP_FN2]]</f>
        <v>0</v>
      </c>
      <c r="Y109" s="9"/>
      <c r="Z109" s="9"/>
      <c r="AA109" s="9"/>
      <c r="AB109" s="9"/>
      <c r="AC109" s="9">
        <f>Tableau_Lancer_la_requête_à_partir_de_Excel_Files[[#This Row],[03_FN2]]+Tableau_Lancer_la_requête_à_partir_de_Excel_Files[[#This Row],[07_FN2]]+Tableau_Lancer_la_requête_à_partir_de_Excel_Files[[#This Row],[11_FN2]]+Tableau_Lancer_la_requête_à_partir_de_Excel_Files[[#This Row],[12_FN2]]+Tableau_Lancer_la_requête_à_partir_de_Excel_Files[[#This Row],[15_FN2]]+Tableau_Lancer_la_requête_à_partir_de_Excel_Files[[#This Row],[19_FN2]]+Tableau_Lancer_la_requête_à_partir_de_Excel_Files[[#This Row],[21_FN2]]+Tableau_Lancer_la_requête_à_partir_de_Excel_Files[[#This Row],[23_FN2]]+Tableau_Lancer_la_requête_à_partir_de_Excel_Files[[#This Row],[30_FN2]]+Tableau_Lancer_la_requête_à_partir_de_Excel_Files[[#This Row],[34_FN2]]+Tableau_Lancer_la_requête_à_partir_de_Excel_Files[[#This Row],[42_FN2]]+Tableau_Lancer_la_requête_à_partir_de_Excel_Files[[#This Row],[43_FN2]]+Tableau_Lancer_la_requête_à_partir_de_Excel_Files[[#This Row],[46_FN2]]+Tableau_Lancer_la_requête_à_partir_de_Excel_Files[[#This Row],[48_FN2]]+Tableau_Lancer_la_requête_à_partir_de_Excel_Files[[#This Row],[58_FN2]]+Tableau_Lancer_la_requête_à_partir_de_Excel_Files[[#This Row],[63_FN2]]+Tableau_Lancer_la_requête_à_partir_de_Excel_Files[[#This Row],[69_FN2]]+Tableau_Lancer_la_requête_à_partir_de_Excel_Files[[#This Row],[71_FN2]]+Tableau_Lancer_la_requête_à_partir_de_Excel_Files[[#This Row],[81_FN2]]+Tableau_Lancer_la_requête_à_partir_de_Excel_Files[[#This Row],[82_FN2]]+Tableau_Lancer_la_requête_à_partir_de_Excel_Files[[#This Row],[87_FN2]]+Tableau_Lancer_la_requête_à_partir_de_Excel_Files[[#This Row],[89_FN2]]</f>
        <v>0</v>
      </c>
      <c r="AD109" s="9"/>
      <c r="AE109" s="9"/>
      <c r="AF109" s="9"/>
      <c r="AG109" s="9"/>
      <c r="AH109" s="9"/>
      <c r="AI109" s="9"/>
      <c r="AJ109" s="9"/>
      <c r="AK109" s="9"/>
      <c r="AL109" s="9"/>
      <c r="AM109" s="9"/>
      <c r="AN109" s="9"/>
      <c r="AO109" s="9"/>
      <c r="AP109" s="9"/>
      <c r="AQ109" s="9"/>
      <c r="AR109" s="9"/>
      <c r="AS109" s="9"/>
      <c r="AT109" s="9"/>
      <c r="AU109" s="9"/>
      <c r="AV109" s="9"/>
      <c r="AW109" s="9"/>
      <c r="AX109" s="9"/>
      <c r="AY109" s="9"/>
      <c r="AZ109" s="9">
        <v>0</v>
      </c>
      <c r="BA109" s="9">
        <v>0</v>
      </c>
      <c r="BB109" s="18">
        <v>42979</v>
      </c>
      <c r="BC109" s="18"/>
      <c r="BD109" s="9"/>
      <c r="BP109" s="19"/>
      <c r="CL109" s="14"/>
    </row>
    <row r="110" spans="1:90" ht="45" x14ac:dyDescent="0.25">
      <c r="A110" s="12" t="s">
        <v>6</v>
      </c>
      <c r="B110" s="15" t="s">
        <v>603</v>
      </c>
      <c r="C110" s="15" t="s">
        <v>601</v>
      </c>
      <c r="D110" s="18" t="s">
        <v>280</v>
      </c>
      <c r="E110" s="11" t="s">
        <v>361</v>
      </c>
      <c r="F110" s="11" t="s">
        <v>602</v>
      </c>
      <c r="G110" s="9">
        <v>130029.788</v>
      </c>
      <c r="H110" s="9">
        <v>100584</v>
      </c>
      <c r="I110" s="17" t="s">
        <v>604</v>
      </c>
      <c r="J110" s="15">
        <v>39200</v>
      </c>
      <c r="K110" s="17" t="s">
        <v>605</v>
      </c>
      <c r="L110" s="15" t="s">
        <v>205</v>
      </c>
      <c r="M110" s="15" t="s">
        <v>220</v>
      </c>
      <c r="N110" s="15" t="s">
        <v>306</v>
      </c>
      <c r="O110" s="17">
        <v>42954</v>
      </c>
      <c r="P110" s="9">
        <f>Tableau_Lancer_la_requête_à_partir_de_Excel_Files[[#This Row],[Aide Massif Obtenue]]+Tableau_Lancer_la_requête_à_partir_de_Excel_Files[[#This Row],[Autre Public2]]</f>
        <v>0</v>
      </c>
      <c r="Q110" s="13">
        <f>(Tableau_Lancer_la_requête_à_partir_de_Excel_Files[[#This Row],[Autre Public2]]+Tableau_Lancer_la_requête_à_partir_de_Excel_Files[[#This Row],[Aide Massif Obtenue]])/Tableau_Lancer_la_requête_à_partir_de_Excel_Files[[#This Row],[Coût total déposé]]</f>
        <v>0</v>
      </c>
      <c r="R110" s="9">
        <f>Tableau_Lancer_la_requête_à_partir_de_Excel_Files[[#This Row],[Total_Etat_FN2 ]]+Tableau_Lancer_la_requête_à_partir_de_Excel_Files[[#This Row],[Total_Regions_FN2 ]]+Tableau_Lancer_la_requête_à_partir_de_Excel_Files[[#This Row],[Total_Dpts_FN2 ]]+Tableau_Lancer_la_requête_à_partir_de_Excel_Files[[#This Row],[''Prévisionnel FEDER'']]</f>
        <v>0</v>
      </c>
      <c r="S110" s="21">
        <f>Tableau_Lancer_la_requête_à_partir_de_Excel_Files[[#This Row],[Aide Massif Obtenue]]/Tableau_Lancer_la_requête_à_partir_de_Excel_Files[[#This Row],[Coût total déposé]]</f>
        <v>0</v>
      </c>
      <c r="T110" s="9">
        <f>Tableau_Lancer_la_requête_à_partir_de_Excel_Files[[#This Row],[Aide Publique Obtenue]]-Tableau_Lancer_la_requête_à_partir_de_Excel_Files[[#This Row],[Aide Publique demandée]]</f>
        <v>-100584</v>
      </c>
      <c r="U110" s="9">
        <f>Tableau_Lancer_la_requête_à_partir_de_Excel_Files[[#This Row],[FNADT_FN2]]+Tableau_Lancer_la_requête_à_partir_de_Excel_Files[[#This Row],[AgricultureFN2]]</f>
        <v>0</v>
      </c>
      <c r="V110" s="9"/>
      <c r="W110" s="9"/>
      <c r="X110" s="9">
        <f>Tableau_Lancer_la_requête_à_partir_de_Excel_Files[[#This Row],[ALPC_FN2]]+Tableau_Lancer_la_requête_à_partir_de_Excel_Files[[#This Row],[AURA_FN2]]+Tableau_Lancer_la_requête_à_partir_de_Excel_Files[[#This Row],[BFC_FN2]]+Tableau_Lancer_la_requête_à_partir_de_Excel_Files[[#This Row],[LRMP_FN2]]</f>
        <v>0</v>
      </c>
      <c r="Y110" s="9"/>
      <c r="Z110" s="9"/>
      <c r="AA110" s="9"/>
      <c r="AB110" s="9"/>
      <c r="AC110" s="9">
        <f>Tableau_Lancer_la_requête_à_partir_de_Excel_Files[[#This Row],[03_FN2]]+Tableau_Lancer_la_requête_à_partir_de_Excel_Files[[#This Row],[07_FN2]]+Tableau_Lancer_la_requête_à_partir_de_Excel_Files[[#This Row],[11_FN2]]+Tableau_Lancer_la_requête_à_partir_de_Excel_Files[[#This Row],[12_FN2]]+Tableau_Lancer_la_requête_à_partir_de_Excel_Files[[#This Row],[15_FN2]]+Tableau_Lancer_la_requête_à_partir_de_Excel_Files[[#This Row],[19_FN2]]+Tableau_Lancer_la_requête_à_partir_de_Excel_Files[[#This Row],[21_FN2]]+Tableau_Lancer_la_requête_à_partir_de_Excel_Files[[#This Row],[23_FN2]]+Tableau_Lancer_la_requête_à_partir_de_Excel_Files[[#This Row],[30_FN2]]+Tableau_Lancer_la_requête_à_partir_de_Excel_Files[[#This Row],[34_FN2]]+Tableau_Lancer_la_requête_à_partir_de_Excel_Files[[#This Row],[42_FN2]]+Tableau_Lancer_la_requête_à_partir_de_Excel_Files[[#This Row],[43_FN2]]+Tableau_Lancer_la_requête_à_partir_de_Excel_Files[[#This Row],[46_FN2]]+Tableau_Lancer_la_requête_à_partir_de_Excel_Files[[#This Row],[48_FN2]]+Tableau_Lancer_la_requête_à_partir_de_Excel_Files[[#This Row],[58_FN2]]+Tableau_Lancer_la_requête_à_partir_de_Excel_Files[[#This Row],[63_FN2]]+Tableau_Lancer_la_requête_à_partir_de_Excel_Files[[#This Row],[69_FN2]]+Tableau_Lancer_la_requête_à_partir_de_Excel_Files[[#This Row],[71_FN2]]+Tableau_Lancer_la_requête_à_partir_de_Excel_Files[[#This Row],[81_FN2]]+Tableau_Lancer_la_requête_à_partir_de_Excel_Files[[#This Row],[82_FN2]]+Tableau_Lancer_la_requête_à_partir_de_Excel_Files[[#This Row],[87_FN2]]+Tableau_Lancer_la_requête_à_partir_de_Excel_Files[[#This Row],[89_FN2]]</f>
        <v>0</v>
      </c>
      <c r="AD110" s="9"/>
      <c r="AE110" s="9"/>
      <c r="AF110" s="9"/>
      <c r="AG110" s="9"/>
      <c r="AH110" s="9"/>
      <c r="AI110" s="9"/>
      <c r="AJ110" s="9"/>
      <c r="AK110" s="9"/>
      <c r="AL110" s="9"/>
      <c r="AM110" s="9"/>
      <c r="AN110" s="9"/>
      <c r="AO110" s="9"/>
      <c r="AP110" s="9"/>
      <c r="AQ110" s="9"/>
      <c r="AR110" s="9"/>
      <c r="AS110" s="9"/>
      <c r="AT110" s="9"/>
      <c r="AU110" s="9"/>
      <c r="AV110" s="9"/>
      <c r="AW110" s="9"/>
      <c r="AX110" s="9"/>
      <c r="AY110" s="9"/>
      <c r="AZ110" s="9">
        <v>0</v>
      </c>
      <c r="BA110" s="9">
        <v>0</v>
      </c>
      <c r="BB110" s="18">
        <v>42736</v>
      </c>
      <c r="BC110" s="18"/>
      <c r="BD110" s="9"/>
      <c r="BP110" s="19"/>
      <c r="CL110" s="14"/>
    </row>
    <row r="111" spans="1:90" ht="30" x14ac:dyDescent="0.25">
      <c r="A111" s="12" t="s">
        <v>6</v>
      </c>
      <c r="B111" s="15" t="s">
        <v>459</v>
      </c>
      <c r="C111" s="15" t="s">
        <v>613</v>
      </c>
      <c r="D111" s="18" t="s">
        <v>446</v>
      </c>
      <c r="E111" s="11" t="s">
        <v>460</v>
      </c>
      <c r="F111" s="11" t="s">
        <v>461</v>
      </c>
      <c r="G111" s="9">
        <v>719201.75</v>
      </c>
      <c r="H111" s="9">
        <v>719201.75</v>
      </c>
      <c r="I111" s="17" t="s">
        <v>463</v>
      </c>
      <c r="J111" s="15">
        <v>344822.75</v>
      </c>
      <c r="K111" s="17" t="s">
        <v>464</v>
      </c>
      <c r="L111" s="15"/>
      <c r="M111" s="15" t="s">
        <v>206</v>
      </c>
      <c r="N111" s="15" t="s">
        <v>462</v>
      </c>
      <c r="O111" s="17"/>
      <c r="P111" s="9">
        <f>Tableau_Lancer_la_requête_à_partir_de_Excel_Files[[#This Row],[Aide Massif Obtenue]]+Tableau_Lancer_la_requête_à_partir_de_Excel_Files[[#This Row],[Autre Public2]]</f>
        <v>0</v>
      </c>
      <c r="Q111" s="13">
        <f>(Tableau_Lancer_la_requête_à_partir_de_Excel_Files[[#This Row],[Autre Public2]]+Tableau_Lancer_la_requête_à_partir_de_Excel_Files[[#This Row],[Aide Massif Obtenue]])/Tableau_Lancer_la_requête_à_partir_de_Excel_Files[[#This Row],[Coût total déposé]]</f>
        <v>0</v>
      </c>
      <c r="R111" s="9">
        <f>Tableau_Lancer_la_requête_à_partir_de_Excel_Files[[#This Row],[Total_Etat_FN2 ]]+Tableau_Lancer_la_requête_à_partir_de_Excel_Files[[#This Row],[Total_Regions_FN2 ]]+Tableau_Lancer_la_requête_à_partir_de_Excel_Files[[#This Row],[Total_Dpts_FN2 ]]+Tableau_Lancer_la_requête_à_partir_de_Excel_Files[[#This Row],[''Prévisionnel FEDER'']]</f>
        <v>0</v>
      </c>
      <c r="S111" s="21">
        <f>Tableau_Lancer_la_requête_à_partir_de_Excel_Files[[#This Row],[Aide Massif Obtenue]]/Tableau_Lancer_la_requête_à_partir_de_Excel_Files[[#This Row],[Coût total déposé]]</f>
        <v>0</v>
      </c>
      <c r="T111" s="9">
        <f>Tableau_Lancer_la_requête_à_partir_de_Excel_Files[[#This Row],[Aide Publique Obtenue]]-Tableau_Lancer_la_requête_à_partir_de_Excel_Files[[#This Row],[Aide Publique demandée]]</f>
        <v>-719201.75</v>
      </c>
      <c r="U111" s="9">
        <f>Tableau_Lancer_la_requête_à_partir_de_Excel_Files[[#This Row],[FNADT_FN2]]+Tableau_Lancer_la_requête_à_partir_de_Excel_Files[[#This Row],[AgricultureFN2]]</f>
        <v>0</v>
      </c>
      <c r="V111" s="9"/>
      <c r="W111" s="9"/>
      <c r="X111" s="9">
        <f>Tableau_Lancer_la_requête_à_partir_de_Excel_Files[[#This Row],[ALPC_FN2]]+Tableau_Lancer_la_requête_à_partir_de_Excel_Files[[#This Row],[AURA_FN2]]+Tableau_Lancer_la_requête_à_partir_de_Excel_Files[[#This Row],[BFC_FN2]]+Tableau_Lancer_la_requête_à_partir_de_Excel_Files[[#This Row],[LRMP_FN2]]</f>
        <v>0</v>
      </c>
      <c r="Y111" s="9"/>
      <c r="Z111" s="9"/>
      <c r="AA111" s="9"/>
      <c r="AB111" s="9"/>
      <c r="AC111" s="9">
        <f>Tableau_Lancer_la_requête_à_partir_de_Excel_Files[[#This Row],[03_FN2]]+Tableau_Lancer_la_requête_à_partir_de_Excel_Files[[#This Row],[07_FN2]]+Tableau_Lancer_la_requête_à_partir_de_Excel_Files[[#This Row],[11_FN2]]+Tableau_Lancer_la_requête_à_partir_de_Excel_Files[[#This Row],[12_FN2]]+Tableau_Lancer_la_requête_à_partir_de_Excel_Files[[#This Row],[15_FN2]]+Tableau_Lancer_la_requête_à_partir_de_Excel_Files[[#This Row],[19_FN2]]+Tableau_Lancer_la_requête_à_partir_de_Excel_Files[[#This Row],[21_FN2]]+Tableau_Lancer_la_requête_à_partir_de_Excel_Files[[#This Row],[23_FN2]]+Tableau_Lancer_la_requête_à_partir_de_Excel_Files[[#This Row],[30_FN2]]+Tableau_Lancer_la_requête_à_partir_de_Excel_Files[[#This Row],[34_FN2]]+Tableau_Lancer_la_requête_à_partir_de_Excel_Files[[#This Row],[42_FN2]]+Tableau_Lancer_la_requête_à_partir_de_Excel_Files[[#This Row],[43_FN2]]+Tableau_Lancer_la_requête_à_partir_de_Excel_Files[[#This Row],[46_FN2]]+Tableau_Lancer_la_requête_à_partir_de_Excel_Files[[#This Row],[48_FN2]]+Tableau_Lancer_la_requête_à_partir_de_Excel_Files[[#This Row],[58_FN2]]+Tableau_Lancer_la_requête_à_partir_de_Excel_Files[[#This Row],[63_FN2]]+Tableau_Lancer_la_requête_à_partir_de_Excel_Files[[#This Row],[69_FN2]]+Tableau_Lancer_la_requête_à_partir_de_Excel_Files[[#This Row],[71_FN2]]+Tableau_Lancer_la_requête_à_partir_de_Excel_Files[[#This Row],[81_FN2]]+Tableau_Lancer_la_requête_à_partir_de_Excel_Files[[#This Row],[82_FN2]]+Tableau_Lancer_la_requête_à_partir_de_Excel_Files[[#This Row],[87_FN2]]+Tableau_Lancer_la_requête_à_partir_de_Excel_Files[[#This Row],[89_FN2]]</f>
        <v>0</v>
      </c>
      <c r="AD111" s="9"/>
      <c r="AE111" s="9"/>
      <c r="AF111" s="9"/>
      <c r="AG111" s="9"/>
      <c r="AH111" s="9"/>
      <c r="AI111" s="9"/>
      <c r="AJ111" s="9"/>
      <c r="AK111" s="9"/>
      <c r="AL111" s="9"/>
      <c r="AM111" s="9"/>
      <c r="AN111" s="9"/>
      <c r="AO111" s="9"/>
      <c r="AP111" s="9"/>
      <c r="AQ111" s="9"/>
      <c r="AR111" s="9"/>
      <c r="AS111" s="9"/>
      <c r="AT111" s="9"/>
      <c r="AU111" s="9"/>
      <c r="AV111" s="9"/>
      <c r="AW111" s="9"/>
      <c r="AX111" s="9"/>
      <c r="AY111" s="9"/>
      <c r="AZ111" s="9">
        <v>0</v>
      </c>
      <c r="BA111" s="9">
        <v>0</v>
      </c>
      <c r="BB111" s="18">
        <v>42826</v>
      </c>
      <c r="BC111" s="18"/>
      <c r="BD111" s="9"/>
      <c r="BP111" s="19"/>
      <c r="CL111" s="14"/>
    </row>
    <row r="112" spans="1:90" ht="30" x14ac:dyDescent="0.25">
      <c r="A112" s="12" t="s">
        <v>6</v>
      </c>
      <c r="B112" s="15" t="s">
        <v>555</v>
      </c>
      <c r="C112" s="15" t="s">
        <v>555</v>
      </c>
      <c r="D112" s="18" t="s">
        <v>280</v>
      </c>
      <c r="E112" s="11" t="s">
        <v>556</v>
      </c>
      <c r="F112" s="11" t="s">
        <v>557</v>
      </c>
      <c r="G112" s="9">
        <v>171738</v>
      </c>
      <c r="H112" s="9">
        <v>158698</v>
      </c>
      <c r="I112" s="17" t="s">
        <v>559</v>
      </c>
      <c r="J112" s="15">
        <v>68698</v>
      </c>
      <c r="K112" s="17" t="s">
        <v>211</v>
      </c>
      <c r="L112" s="15" t="s">
        <v>205</v>
      </c>
      <c r="M112" s="15" t="s">
        <v>288</v>
      </c>
      <c r="N112" s="15" t="s">
        <v>558</v>
      </c>
      <c r="O112" s="17"/>
      <c r="P112" s="9">
        <f>Tableau_Lancer_la_requête_à_partir_de_Excel_Files[[#This Row],[Aide Massif Obtenue]]+Tableau_Lancer_la_requête_à_partir_de_Excel_Files[[#This Row],[Autre Public2]]</f>
        <v>0</v>
      </c>
      <c r="Q112" s="13">
        <f>(Tableau_Lancer_la_requête_à_partir_de_Excel_Files[[#This Row],[Autre Public2]]+Tableau_Lancer_la_requête_à_partir_de_Excel_Files[[#This Row],[Aide Massif Obtenue]])/Tableau_Lancer_la_requête_à_partir_de_Excel_Files[[#This Row],[Coût total déposé]]</f>
        <v>0</v>
      </c>
      <c r="R112" s="9">
        <f>Tableau_Lancer_la_requête_à_partir_de_Excel_Files[[#This Row],[Total_Etat_FN2 ]]+Tableau_Lancer_la_requête_à_partir_de_Excel_Files[[#This Row],[Total_Regions_FN2 ]]+Tableau_Lancer_la_requête_à_partir_de_Excel_Files[[#This Row],[Total_Dpts_FN2 ]]+Tableau_Lancer_la_requête_à_partir_de_Excel_Files[[#This Row],[''Prévisionnel FEDER'']]</f>
        <v>0</v>
      </c>
      <c r="S112" s="21">
        <f>Tableau_Lancer_la_requête_à_partir_de_Excel_Files[[#This Row],[Aide Massif Obtenue]]/Tableau_Lancer_la_requête_à_partir_de_Excel_Files[[#This Row],[Coût total déposé]]</f>
        <v>0</v>
      </c>
      <c r="T112" s="9">
        <f>Tableau_Lancer_la_requête_à_partir_de_Excel_Files[[#This Row],[Aide Publique Obtenue]]-Tableau_Lancer_la_requête_à_partir_de_Excel_Files[[#This Row],[Aide Publique demandée]]</f>
        <v>-158698</v>
      </c>
      <c r="U112" s="9">
        <f>Tableau_Lancer_la_requête_à_partir_de_Excel_Files[[#This Row],[FNADT_FN2]]+Tableau_Lancer_la_requête_à_partir_de_Excel_Files[[#This Row],[AgricultureFN2]]</f>
        <v>0</v>
      </c>
      <c r="V112" s="9"/>
      <c r="W112" s="9"/>
      <c r="X112" s="9">
        <f>Tableau_Lancer_la_requête_à_partir_de_Excel_Files[[#This Row],[ALPC_FN2]]+Tableau_Lancer_la_requête_à_partir_de_Excel_Files[[#This Row],[AURA_FN2]]+Tableau_Lancer_la_requête_à_partir_de_Excel_Files[[#This Row],[BFC_FN2]]+Tableau_Lancer_la_requête_à_partir_de_Excel_Files[[#This Row],[LRMP_FN2]]</f>
        <v>0</v>
      </c>
      <c r="Y112" s="9"/>
      <c r="Z112" s="9"/>
      <c r="AA112" s="9"/>
      <c r="AB112" s="9"/>
      <c r="AC112" s="9">
        <f>Tableau_Lancer_la_requête_à_partir_de_Excel_Files[[#This Row],[03_FN2]]+Tableau_Lancer_la_requête_à_partir_de_Excel_Files[[#This Row],[07_FN2]]+Tableau_Lancer_la_requête_à_partir_de_Excel_Files[[#This Row],[11_FN2]]+Tableau_Lancer_la_requête_à_partir_de_Excel_Files[[#This Row],[12_FN2]]+Tableau_Lancer_la_requête_à_partir_de_Excel_Files[[#This Row],[15_FN2]]+Tableau_Lancer_la_requête_à_partir_de_Excel_Files[[#This Row],[19_FN2]]+Tableau_Lancer_la_requête_à_partir_de_Excel_Files[[#This Row],[21_FN2]]+Tableau_Lancer_la_requête_à_partir_de_Excel_Files[[#This Row],[23_FN2]]+Tableau_Lancer_la_requête_à_partir_de_Excel_Files[[#This Row],[30_FN2]]+Tableau_Lancer_la_requête_à_partir_de_Excel_Files[[#This Row],[34_FN2]]+Tableau_Lancer_la_requête_à_partir_de_Excel_Files[[#This Row],[42_FN2]]+Tableau_Lancer_la_requête_à_partir_de_Excel_Files[[#This Row],[43_FN2]]+Tableau_Lancer_la_requête_à_partir_de_Excel_Files[[#This Row],[46_FN2]]+Tableau_Lancer_la_requête_à_partir_de_Excel_Files[[#This Row],[48_FN2]]+Tableau_Lancer_la_requête_à_partir_de_Excel_Files[[#This Row],[58_FN2]]+Tableau_Lancer_la_requête_à_partir_de_Excel_Files[[#This Row],[63_FN2]]+Tableau_Lancer_la_requête_à_partir_de_Excel_Files[[#This Row],[69_FN2]]+Tableau_Lancer_la_requête_à_partir_de_Excel_Files[[#This Row],[71_FN2]]+Tableau_Lancer_la_requête_à_partir_de_Excel_Files[[#This Row],[81_FN2]]+Tableau_Lancer_la_requête_à_partir_de_Excel_Files[[#This Row],[82_FN2]]+Tableau_Lancer_la_requête_à_partir_de_Excel_Files[[#This Row],[87_FN2]]+Tableau_Lancer_la_requête_à_partir_de_Excel_Files[[#This Row],[89_FN2]]</f>
        <v>0</v>
      </c>
      <c r="AD112" s="9"/>
      <c r="AE112" s="9"/>
      <c r="AF112" s="9"/>
      <c r="AG112" s="9"/>
      <c r="AH112" s="9"/>
      <c r="AI112" s="9"/>
      <c r="AJ112" s="9"/>
      <c r="AK112" s="9"/>
      <c r="AL112" s="9"/>
      <c r="AM112" s="9"/>
      <c r="AN112" s="9"/>
      <c r="AO112" s="9"/>
      <c r="AP112" s="9"/>
      <c r="AQ112" s="9"/>
      <c r="AR112" s="9"/>
      <c r="AS112" s="9"/>
      <c r="AT112" s="9"/>
      <c r="AU112" s="9"/>
      <c r="AV112" s="9"/>
      <c r="AW112" s="9"/>
      <c r="AX112" s="9"/>
      <c r="AY112" s="9"/>
      <c r="AZ112" s="9">
        <v>0</v>
      </c>
      <c r="BA112" s="9">
        <v>0</v>
      </c>
      <c r="BB112" s="18">
        <v>42826</v>
      </c>
      <c r="BC112" s="18"/>
      <c r="BD112" s="9"/>
      <c r="BP112" s="19"/>
      <c r="CL112" s="14"/>
    </row>
    <row r="113" spans="1:90" ht="30" x14ac:dyDescent="0.25">
      <c r="A113" s="12" t="s">
        <v>6</v>
      </c>
      <c r="B113" s="15" t="s">
        <v>612</v>
      </c>
      <c r="C113" s="15" t="s">
        <v>606</v>
      </c>
      <c r="D113" s="18" t="s">
        <v>280</v>
      </c>
      <c r="E113" s="11" t="s">
        <v>611</v>
      </c>
      <c r="F113" s="11" t="s">
        <v>469</v>
      </c>
      <c r="G113" s="9">
        <v>0</v>
      </c>
      <c r="H113" s="9">
        <v>0</v>
      </c>
      <c r="I113" s="17" t="s">
        <v>373</v>
      </c>
      <c r="J113" s="15">
        <v>0</v>
      </c>
      <c r="K113" s="17" t="s">
        <v>373</v>
      </c>
      <c r="L113" s="15"/>
      <c r="M113" s="15"/>
      <c r="N113" s="15"/>
      <c r="O113" s="17">
        <v>42942</v>
      </c>
      <c r="P113" s="9">
        <f>Tableau_Lancer_la_requête_à_partir_de_Excel_Files[[#This Row],[Aide Massif Obtenue]]+Tableau_Lancer_la_requête_à_partir_de_Excel_Files[[#This Row],[Autre Public2]]</f>
        <v>0</v>
      </c>
      <c r="Q113" s="13" t="e">
        <f>(Tableau_Lancer_la_requête_à_partir_de_Excel_Files[[#This Row],[Autre Public2]]+Tableau_Lancer_la_requête_à_partir_de_Excel_Files[[#This Row],[Aide Massif Obtenue]])/Tableau_Lancer_la_requête_à_partir_de_Excel_Files[[#This Row],[Coût total déposé]]</f>
        <v>#DIV/0!</v>
      </c>
      <c r="R113" s="9">
        <f>Tableau_Lancer_la_requête_à_partir_de_Excel_Files[[#This Row],[Total_Etat_FN2 ]]+Tableau_Lancer_la_requête_à_partir_de_Excel_Files[[#This Row],[Total_Regions_FN2 ]]+Tableau_Lancer_la_requête_à_partir_de_Excel_Files[[#This Row],[Total_Dpts_FN2 ]]+Tableau_Lancer_la_requête_à_partir_de_Excel_Files[[#This Row],[''Prévisionnel FEDER'']]</f>
        <v>0</v>
      </c>
      <c r="S113" s="21" t="e">
        <f>Tableau_Lancer_la_requête_à_partir_de_Excel_Files[[#This Row],[Aide Massif Obtenue]]/Tableau_Lancer_la_requête_à_partir_de_Excel_Files[[#This Row],[Coût total déposé]]</f>
        <v>#DIV/0!</v>
      </c>
      <c r="T113" s="9">
        <f>Tableau_Lancer_la_requête_à_partir_de_Excel_Files[[#This Row],[Aide Publique Obtenue]]-Tableau_Lancer_la_requête_à_partir_de_Excel_Files[[#This Row],[Aide Publique demandée]]</f>
        <v>0</v>
      </c>
      <c r="U113" s="9">
        <f>Tableau_Lancer_la_requête_à_partir_de_Excel_Files[[#This Row],[FNADT_FN2]]+Tableau_Lancer_la_requête_à_partir_de_Excel_Files[[#This Row],[AgricultureFN2]]</f>
        <v>0</v>
      </c>
      <c r="V113" s="9"/>
      <c r="W113" s="9"/>
      <c r="X113" s="9">
        <f>Tableau_Lancer_la_requête_à_partir_de_Excel_Files[[#This Row],[ALPC_FN2]]+Tableau_Lancer_la_requête_à_partir_de_Excel_Files[[#This Row],[AURA_FN2]]+Tableau_Lancer_la_requête_à_partir_de_Excel_Files[[#This Row],[BFC_FN2]]+Tableau_Lancer_la_requête_à_partir_de_Excel_Files[[#This Row],[LRMP_FN2]]</f>
        <v>0</v>
      </c>
      <c r="Y113" s="9"/>
      <c r="Z113" s="9"/>
      <c r="AA113" s="9"/>
      <c r="AB113" s="9"/>
      <c r="AC113" s="9">
        <f>Tableau_Lancer_la_requête_à_partir_de_Excel_Files[[#This Row],[03_FN2]]+Tableau_Lancer_la_requête_à_partir_de_Excel_Files[[#This Row],[07_FN2]]+Tableau_Lancer_la_requête_à_partir_de_Excel_Files[[#This Row],[11_FN2]]+Tableau_Lancer_la_requête_à_partir_de_Excel_Files[[#This Row],[12_FN2]]+Tableau_Lancer_la_requête_à_partir_de_Excel_Files[[#This Row],[15_FN2]]+Tableau_Lancer_la_requête_à_partir_de_Excel_Files[[#This Row],[19_FN2]]+Tableau_Lancer_la_requête_à_partir_de_Excel_Files[[#This Row],[21_FN2]]+Tableau_Lancer_la_requête_à_partir_de_Excel_Files[[#This Row],[23_FN2]]+Tableau_Lancer_la_requête_à_partir_de_Excel_Files[[#This Row],[30_FN2]]+Tableau_Lancer_la_requête_à_partir_de_Excel_Files[[#This Row],[34_FN2]]+Tableau_Lancer_la_requête_à_partir_de_Excel_Files[[#This Row],[42_FN2]]+Tableau_Lancer_la_requête_à_partir_de_Excel_Files[[#This Row],[43_FN2]]+Tableau_Lancer_la_requête_à_partir_de_Excel_Files[[#This Row],[46_FN2]]+Tableau_Lancer_la_requête_à_partir_de_Excel_Files[[#This Row],[48_FN2]]+Tableau_Lancer_la_requête_à_partir_de_Excel_Files[[#This Row],[58_FN2]]+Tableau_Lancer_la_requête_à_partir_de_Excel_Files[[#This Row],[63_FN2]]+Tableau_Lancer_la_requête_à_partir_de_Excel_Files[[#This Row],[69_FN2]]+Tableau_Lancer_la_requête_à_partir_de_Excel_Files[[#This Row],[71_FN2]]+Tableau_Lancer_la_requête_à_partir_de_Excel_Files[[#This Row],[81_FN2]]+Tableau_Lancer_la_requête_à_partir_de_Excel_Files[[#This Row],[82_FN2]]+Tableau_Lancer_la_requête_à_partir_de_Excel_Files[[#This Row],[87_FN2]]+Tableau_Lancer_la_requête_à_partir_de_Excel_Files[[#This Row],[89_FN2]]</f>
        <v>0</v>
      </c>
      <c r="AD113" s="9"/>
      <c r="AE113" s="9"/>
      <c r="AF113" s="9"/>
      <c r="AG113" s="9"/>
      <c r="AH113" s="9"/>
      <c r="AI113" s="9"/>
      <c r="AJ113" s="9"/>
      <c r="AK113" s="9"/>
      <c r="AL113" s="9"/>
      <c r="AM113" s="9"/>
      <c r="AN113" s="9"/>
      <c r="AO113" s="9"/>
      <c r="AP113" s="9"/>
      <c r="AQ113" s="9"/>
      <c r="AR113" s="9"/>
      <c r="AS113" s="9"/>
      <c r="AT113" s="9"/>
      <c r="AU113" s="9"/>
      <c r="AV113" s="9"/>
      <c r="AW113" s="9"/>
      <c r="AX113" s="9"/>
      <c r="AY113" s="9"/>
      <c r="AZ113" s="9">
        <v>0</v>
      </c>
      <c r="BA113" s="9">
        <v>0</v>
      </c>
      <c r="BB113" s="18">
        <v>43191</v>
      </c>
      <c r="BC113" s="18"/>
      <c r="BD113" s="9"/>
      <c r="BP113" s="19"/>
      <c r="CL113" s="14"/>
    </row>
    <row r="114" spans="1:90" ht="30" x14ac:dyDescent="0.25">
      <c r="A114" s="12" t="s">
        <v>6</v>
      </c>
      <c r="B114" s="15" t="s">
        <v>468</v>
      </c>
      <c r="C114" s="15" t="s">
        <v>606</v>
      </c>
      <c r="D114" s="18" t="s">
        <v>280</v>
      </c>
      <c r="E114" s="11" t="s">
        <v>92</v>
      </c>
      <c r="F114" s="11" t="s">
        <v>607</v>
      </c>
      <c r="G114" s="9">
        <v>51557.98</v>
      </c>
      <c r="H114" s="9">
        <v>36090.58</v>
      </c>
      <c r="I114" s="17" t="s">
        <v>210</v>
      </c>
      <c r="J114" s="15">
        <v>20623.189999999999</v>
      </c>
      <c r="K114" s="17" t="s">
        <v>211</v>
      </c>
      <c r="L114" s="15"/>
      <c r="M114" s="15" t="s">
        <v>335</v>
      </c>
      <c r="N114" s="15"/>
      <c r="O114" s="17">
        <v>42934</v>
      </c>
      <c r="P114" s="9">
        <f>Tableau_Lancer_la_requête_à_partir_de_Excel_Files[[#This Row],[Aide Massif Obtenue]]+Tableau_Lancer_la_requête_à_partir_de_Excel_Files[[#This Row],[Autre Public2]]</f>
        <v>15467</v>
      </c>
      <c r="Q114" s="13">
        <f>(Tableau_Lancer_la_requête_à_partir_de_Excel_Files[[#This Row],[Autre Public2]]+Tableau_Lancer_la_requête_à_partir_de_Excel_Files[[#This Row],[Aide Massif Obtenue]])/Tableau_Lancer_la_requête_à_partir_de_Excel_Files[[#This Row],[Coût total déposé]]</f>
        <v>0.29999235811798675</v>
      </c>
      <c r="R114" s="9">
        <f>Tableau_Lancer_la_requête_à_partir_de_Excel_Files[[#This Row],[Total_Etat_FN2 ]]+Tableau_Lancer_la_requête_à_partir_de_Excel_Files[[#This Row],[Total_Regions_FN2 ]]+Tableau_Lancer_la_requête_à_partir_de_Excel_Files[[#This Row],[Total_Dpts_FN2 ]]+Tableau_Lancer_la_requête_à_partir_de_Excel_Files[[#This Row],[''Prévisionnel FEDER'']]</f>
        <v>15467</v>
      </c>
      <c r="S114" s="21">
        <f>Tableau_Lancer_la_requête_à_partir_de_Excel_Files[[#This Row],[Aide Massif Obtenue]]/Tableau_Lancer_la_requête_à_partir_de_Excel_Files[[#This Row],[Coût total déposé]]</f>
        <v>0.29999235811798675</v>
      </c>
      <c r="T114" s="9">
        <f>Tableau_Lancer_la_requête_à_partir_de_Excel_Files[[#This Row],[Aide Publique Obtenue]]-Tableau_Lancer_la_requête_à_partir_de_Excel_Files[[#This Row],[Aide Publique demandée]]</f>
        <v>-20623.580000000002</v>
      </c>
      <c r="U114" s="9">
        <f>Tableau_Lancer_la_requête_à_partir_de_Excel_Files[[#This Row],[FNADT_FN2]]+Tableau_Lancer_la_requête_à_partir_de_Excel_Files[[#This Row],[AgricultureFN2]]</f>
        <v>0</v>
      </c>
      <c r="V114" s="9"/>
      <c r="W114" s="9"/>
      <c r="X114" s="9">
        <f>Tableau_Lancer_la_requête_à_partir_de_Excel_Files[[#This Row],[ALPC_FN2]]+Tableau_Lancer_la_requête_à_partir_de_Excel_Files[[#This Row],[AURA_FN2]]+Tableau_Lancer_la_requête_à_partir_de_Excel_Files[[#This Row],[BFC_FN2]]+Tableau_Lancer_la_requête_à_partir_de_Excel_Files[[#This Row],[LRMP_FN2]]</f>
        <v>15467</v>
      </c>
      <c r="Y114" s="9"/>
      <c r="Z114" s="9"/>
      <c r="AA114" s="9">
        <v>15467</v>
      </c>
      <c r="AB114" s="9"/>
      <c r="AC114" s="9">
        <f>Tableau_Lancer_la_requête_à_partir_de_Excel_Files[[#This Row],[03_FN2]]+Tableau_Lancer_la_requête_à_partir_de_Excel_Files[[#This Row],[07_FN2]]+Tableau_Lancer_la_requête_à_partir_de_Excel_Files[[#This Row],[11_FN2]]+Tableau_Lancer_la_requête_à_partir_de_Excel_Files[[#This Row],[12_FN2]]+Tableau_Lancer_la_requête_à_partir_de_Excel_Files[[#This Row],[15_FN2]]+Tableau_Lancer_la_requête_à_partir_de_Excel_Files[[#This Row],[19_FN2]]+Tableau_Lancer_la_requête_à_partir_de_Excel_Files[[#This Row],[21_FN2]]+Tableau_Lancer_la_requête_à_partir_de_Excel_Files[[#This Row],[23_FN2]]+Tableau_Lancer_la_requête_à_partir_de_Excel_Files[[#This Row],[30_FN2]]+Tableau_Lancer_la_requête_à_partir_de_Excel_Files[[#This Row],[34_FN2]]+Tableau_Lancer_la_requête_à_partir_de_Excel_Files[[#This Row],[42_FN2]]+Tableau_Lancer_la_requête_à_partir_de_Excel_Files[[#This Row],[43_FN2]]+Tableau_Lancer_la_requête_à_partir_de_Excel_Files[[#This Row],[46_FN2]]+Tableau_Lancer_la_requête_à_partir_de_Excel_Files[[#This Row],[48_FN2]]+Tableau_Lancer_la_requête_à_partir_de_Excel_Files[[#This Row],[58_FN2]]+Tableau_Lancer_la_requête_à_partir_de_Excel_Files[[#This Row],[63_FN2]]+Tableau_Lancer_la_requête_à_partir_de_Excel_Files[[#This Row],[69_FN2]]+Tableau_Lancer_la_requête_à_partir_de_Excel_Files[[#This Row],[71_FN2]]+Tableau_Lancer_la_requête_à_partir_de_Excel_Files[[#This Row],[81_FN2]]+Tableau_Lancer_la_requête_à_partir_de_Excel_Files[[#This Row],[82_FN2]]+Tableau_Lancer_la_requête_à_partir_de_Excel_Files[[#This Row],[87_FN2]]+Tableau_Lancer_la_requête_à_partir_de_Excel_Files[[#This Row],[89_FN2]]</f>
        <v>0</v>
      </c>
      <c r="AD114" s="9"/>
      <c r="AE114" s="9"/>
      <c r="AF114" s="9"/>
      <c r="AG114" s="9"/>
      <c r="AH114" s="9"/>
      <c r="AI114" s="9"/>
      <c r="AJ114" s="9"/>
      <c r="AK114" s="9"/>
      <c r="AL114" s="9"/>
      <c r="AM114" s="9"/>
      <c r="AN114" s="9"/>
      <c r="AO114" s="9"/>
      <c r="AP114" s="9"/>
      <c r="AQ114" s="9"/>
      <c r="AR114" s="9"/>
      <c r="AS114" s="9"/>
      <c r="AT114" s="9"/>
      <c r="AU114" s="9"/>
      <c r="AV114" s="9"/>
      <c r="AW114" s="9"/>
      <c r="AX114" s="9"/>
      <c r="AY114" s="9"/>
      <c r="AZ114" s="9">
        <v>0</v>
      </c>
      <c r="BA114" s="9">
        <v>0</v>
      </c>
      <c r="BB114" s="18">
        <v>43191</v>
      </c>
      <c r="BC114" s="18"/>
      <c r="BD114" s="9"/>
      <c r="BP114" s="19"/>
      <c r="CL114" s="14"/>
    </row>
    <row r="115" spans="1:90" x14ac:dyDescent="0.25">
      <c r="A115" s="12" t="s">
        <v>6</v>
      </c>
      <c r="B115" s="15" t="s">
        <v>470</v>
      </c>
      <c r="C115" s="15" t="s">
        <v>606</v>
      </c>
      <c r="D115" s="18" t="s">
        <v>280</v>
      </c>
      <c r="E115" s="11" t="s">
        <v>471</v>
      </c>
      <c r="F115" s="11" t="s">
        <v>608</v>
      </c>
      <c r="G115" s="9">
        <v>34680</v>
      </c>
      <c r="H115" s="9">
        <v>20808</v>
      </c>
      <c r="I115" s="17" t="s">
        <v>472</v>
      </c>
      <c r="J115" s="15">
        <v>10404</v>
      </c>
      <c r="K115" s="17" t="s">
        <v>222</v>
      </c>
      <c r="L115" s="15"/>
      <c r="M115" s="15" t="s">
        <v>335</v>
      </c>
      <c r="N115" s="15"/>
      <c r="O115" s="17">
        <v>42934</v>
      </c>
      <c r="P115" s="9">
        <f>Tableau_Lancer_la_requête_à_partir_de_Excel_Files[[#This Row],[Aide Massif Obtenue]]+Tableau_Lancer_la_requête_à_partir_de_Excel_Files[[#This Row],[Autre Public2]]</f>
        <v>10404</v>
      </c>
      <c r="Q115" s="13">
        <f>(Tableau_Lancer_la_requête_à_partir_de_Excel_Files[[#This Row],[Autre Public2]]+Tableau_Lancer_la_requête_à_partir_de_Excel_Files[[#This Row],[Aide Massif Obtenue]])/Tableau_Lancer_la_requête_à_partir_de_Excel_Files[[#This Row],[Coût total déposé]]</f>
        <v>0.3</v>
      </c>
      <c r="R115" s="9">
        <f>Tableau_Lancer_la_requête_à_partir_de_Excel_Files[[#This Row],[Total_Etat_FN2 ]]+Tableau_Lancer_la_requête_à_partir_de_Excel_Files[[#This Row],[Total_Regions_FN2 ]]+Tableau_Lancer_la_requête_à_partir_de_Excel_Files[[#This Row],[Total_Dpts_FN2 ]]+Tableau_Lancer_la_requête_à_partir_de_Excel_Files[[#This Row],[''Prévisionnel FEDER'']]</f>
        <v>10404</v>
      </c>
      <c r="S115" s="21">
        <f>Tableau_Lancer_la_requête_à_partir_de_Excel_Files[[#This Row],[Aide Massif Obtenue]]/Tableau_Lancer_la_requête_à_partir_de_Excel_Files[[#This Row],[Coût total déposé]]</f>
        <v>0.3</v>
      </c>
      <c r="T115" s="9">
        <f>Tableau_Lancer_la_requête_à_partir_de_Excel_Files[[#This Row],[Aide Publique Obtenue]]-Tableau_Lancer_la_requête_à_partir_de_Excel_Files[[#This Row],[Aide Publique demandée]]</f>
        <v>-10404</v>
      </c>
      <c r="U115" s="9">
        <f>Tableau_Lancer_la_requête_à_partir_de_Excel_Files[[#This Row],[FNADT_FN2]]+Tableau_Lancer_la_requête_à_partir_de_Excel_Files[[#This Row],[AgricultureFN2]]</f>
        <v>0</v>
      </c>
      <c r="V115" s="9"/>
      <c r="W115" s="9"/>
      <c r="X115" s="9">
        <f>Tableau_Lancer_la_requête_à_partir_de_Excel_Files[[#This Row],[ALPC_FN2]]+Tableau_Lancer_la_requête_à_partir_de_Excel_Files[[#This Row],[AURA_FN2]]+Tableau_Lancer_la_requête_à_partir_de_Excel_Files[[#This Row],[BFC_FN2]]+Tableau_Lancer_la_requête_à_partir_de_Excel_Files[[#This Row],[LRMP_FN2]]</f>
        <v>10404</v>
      </c>
      <c r="Y115" s="9"/>
      <c r="Z115" s="9"/>
      <c r="AA115" s="9">
        <v>10404</v>
      </c>
      <c r="AB115" s="9"/>
      <c r="AC115" s="9">
        <f>Tableau_Lancer_la_requête_à_partir_de_Excel_Files[[#This Row],[03_FN2]]+Tableau_Lancer_la_requête_à_partir_de_Excel_Files[[#This Row],[07_FN2]]+Tableau_Lancer_la_requête_à_partir_de_Excel_Files[[#This Row],[11_FN2]]+Tableau_Lancer_la_requête_à_partir_de_Excel_Files[[#This Row],[12_FN2]]+Tableau_Lancer_la_requête_à_partir_de_Excel_Files[[#This Row],[15_FN2]]+Tableau_Lancer_la_requête_à_partir_de_Excel_Files[[#This Row],[19_FN2]]+Tableau_Lancer_la_requête_à_partir_de_Excel_Files[[#This Row],[21_FN2]]+Tableau_Lancer_la_requête_à_partir_de_Excel_Files[[#This Row],[23_FN2]]+Tableau_Lancer_la_requête_à_partir_de_Excel_Files[[#This Row],[30_FN2]]+Tableau_Lancer_la_requête_à_partir_de_Excel_Files[[#This Row],[34_FN2]]+Tableau_Lancer_la_requête_à_partir_de_Excel_Files[[#This Row],[42_FN2]]+Tableau_Lancer_la_requête_à_partir_de_Excel_Files[[#This Row],[43_FN2]]+Tableau_Lancer_la_requête_à_partir_de_Excel_Files[[#This Row],[46_FN2]]+Tableau_Lancer_la_requête_à_partir_de_Excel_Files[[#This Row],[48_FN2]]+Tableau_Lancer_la_requête_à_partir_de_Excel_Files[[#This Row],[58_FN2]]+Tableau_Lancer_la_requête_à_partir_de_Excel_Files[[#This Row],[63_FN2]]+Tableau_Lancer_la_requête_à_partir_de_Excel_Files[[#This Row],[69_FN2]]+Tableau_Lancer_la_requête_à_partir_de_Excel_Files[[#This Row],[71_FN2]]+Tableau_Lancer_la_requête_à_partir_de_Excel_Files[[#This Row],[81_FN2]]+Tableau_Lancer_la_requête_à_partir_de_Excel_Files[[#This Row],[82_FN2]]+Tableau_Lancer_la_requête_à_partir_de_Excel_Files[[#This Row],[87_FN2]]+Tableau_Lancer_la_requête_à_partir_de_Excel_Files[[#This Row],[89_FN2]]</f>
        <v>0</v>
      </c>
      <c r="AD115" s="9"/>
      <c r="AE115" s="9"/>
      <c r="AF115" s="9"/>
      <c r="AG115" s="9"/>
      <c r="AH115" s="9"/>
      <c r="AI115" s="9"/>
      <c r="AJ115" s="9"/>
      <c r="AK115" s="9"/>
      <c r="AL115" s="9"/>
      <c r="AM115" s="9"/>
      <c r="AN115" s="9"/>
      <c r="AO115" s="9"/>
      <c r="AP115" s="9"/>
      <c r="AQ115" s="9"/>
      <c r="AR115" s="9"/>
      <c r="AS115" s="9"/>
      <c r="AT115" s="9"/>
      <c r="AU115" s="9"/>
      <c r="AV115" s="9"/>
      <c r="AW115" s="9"/>
      <c r="AX115" s="9"/>
      <c r="AY115" s="9"/>
      <c r="AZ115" s="9">
        <v>0</v>
      </c>
      <c r="BA115" s="9">
        <v>0</v>
      </c>
      <c r="BB115" s="18">
        <v>43191</v>
      </c>
      <c r="BC115" s="18"/>
      <c r="BD115" s="9"/>
      <c r="BP115" s="19"/>
      <c r="CL115" s="14"/>
    </row>
    <row r="116" spans="1:90" x14ac:dyDescent="0.25">
      <c r="A116" s="12" t="s">
        <v>6</v>
      </c>
      <c r="B116" s="15" t="s">
        <v>473</v>
      </c>
      <c r="C116" s="15" t="s">
        <v>606</v>
      </c>
      <c r="D116" s="18" t="s">
        <v>280</v>
      </c>
      <c r="E116" s="11" t="s">
        <v>474</v>
      </c>
      <c r="F116" s="11" t="s">
        <v>609</v>
      </c>
      <c r="G116" s="9">
        <v>18000</v>
      </c>
      <c r="H116" s="9">
        <v>11200</v>
      </c>
      <c r="I116" s="17" t="s">
        <v>475</v>
      </c>
      <c r="J116" s="15">
        <v>6400</v>
      </c>
      <c r="K116" s="17" t="s">
        <v>476</v>
      </c>
      <c r="L116" s="15"/>
      <c r="M116" s="15" t="s">
        <v>335</v>
      </c>
      <c r="N116" s="15"/>
      <c r="O116" s="17">
        <v>42934</v>
      </c>
      <c r="P116" s="9">
        <f>Tableau_Lancer_la_requête_à_partir_de_Excel_Files[[#This Row],[Aide Massif Obtenue]]+Tableau_Lancer_la_requête_à_partir_de_Excel_Files[[#This Row],[Autre Public2]]</f>
        <v>4800</v>
      </c>
      <c r="Q116" s="13">
        <f>(Tableau_Lancer_la_requête_à_partir_de_Excel_Files[[#This Row],[Autre Public2]]+Tableau_Lancer_la_requête_à_partir_de_Excel_Files[[#This Row],[Aide Massif Obtenue]])/Tableau_Lancer_la_requête_à_partir_de_Excel_Files[[#This Row],[Coût total déposé]]</f>
        <v>0.26666666666666666</v>
      </c>
      <c r="R116" s="9">
        <f>Tableau_Lancer_la_requête_à_partir_de_Excel_Files[[#This Row],[Total_Etat_FN2 ]]+Tableau_Lancer_la_requête_à_partir_de_Excel_Files[[#This Row],[Total_Regions_FN2 ]]+Tableau_Lancer_la_requête_à_partir_de_Excel_Files[[#This Row],[Total_Dpts_FN2 ]]+Tableau_Lancer_la_requête_à_partir_de_Excel_Files[[#This Row],[''Prévisionnel FEDER'']]</f>
        <v>4800</v>
      </c>
      <c r="S116" s="16">
        <f>Tableau_Lancer_la_requête_à_partir_de_Excel_Files[[#This Row],[Aide Massif Obtenue]]/Tableau_Lancer_la_requête_à_partir_de_Excel_Files[[#This Row],[Coût total déposé]]</f>
        <v>0.26666666666666666</v>
      </c>
      <c r="T116" s="9">
        <f>Tableau_Lancer_la_requête_à_partir_de_Excel_Files[[#This Row],[Aide Publique Obtenue]]-Tableau_Lancer_la_requête_à_partir_de_Excel_Files[[#This Row],[Aide Publique demandée]]</f>
        <v>-6400</v>
      </c>
      <c r="U116" s="9">
        <f>Tableau_Lancer_la_requête_à_partir_de_Excel_Files[[#This Row],[FNADT_FN2]]+Tableau_Lancer_la_requête_à_partir_de_Excel_Files[[#This Row],[AgricultureFN2]]</f>
        <v>0</v>
      </c>
      <c r="V116" s="9"/>
      <c r="W116" s="9"/>
      <c r="X116" s="9">
        <f>Tableau_Lancer_la_requête_à_partir_de_Excel_Files[[#This Row],[ALPC_FN2]]+Tableau_Lancer_la_requête_à_partir_de_Excel_Files[[#This Row],[AURA_FN2]]+Tableau_Lancer_la_requête_à_partir_de_Excel_Files[[#This Row],[BFC_FN2]]+Tableau_Lancer_la_requête_à_partir_de_Excel_Files[[#This Row],[LRMP_FN2]]</f>
        <v>4800</v>
      </c>
      <c r="Y116" s="9"/>
      <c r="Z116" s="9"/>
      <c r="AA116" s="9">
        <v>4800</v>
      </c>
      <c r="AB116" s="9"/>
      <c r="AC116" s="9">
        <f>Tableau_Lancer_la_requête_à_partir_de_Excel_Files[[#This Row],[03_FN2]]+Tableau_Lancer_la_requête_à_partir_de_Excel_Files[[#This Row],[07_FN2]]+Tableau_Lancer_la_requête_à_partir_de_Excel_Files[[#This Row],[11_FN2]]+Tableau_Lancer_la_requête_à_partir_de_Excel_Files[[#This Row],[12_FN2]]+Tableau_Lancer_la_requête_à_partir_de_Excel_Files[[#This Row],[15_FN2]]+Tableau_Lancer_la_requête_à_partir_de_Excel_Files[[#This Row],[19_FN2]]+Tableau_Lancer_la_requête_à_partir_de_Excel_Files[[#This Row],[21_FN2]]+Tableau_Lancer_la_requête_à_partir_de_Excel_Files[[#This Row],[23_FN2]]+Tableau_Lancer_la_requête_à_partir_de_Excel_Files[[#This Row],[30_FN2]]+Tableau_Lancer_la_requête_à_partir_de_Excel_Files[[#This Row],[34_FN2]]+Tableau_Lancer_la_requête_à_partir_de_Excel_Files[[#This Row],[42_FN2]]+Tableau_Lancer_la_requête_à_partir_de_Excel_Files[[#This Row],[43_FN2]]+Tableau_Lancer_la_requête_à_partir_de_Excel_Files[[#This Row],[46_FN2]]+Tableau_Lancer_la_requête_à_partir_de_Excel_Files[[#This Row],[48_FN2]]+Tableau_Lancer_la_requête_à_partir_de_Excel_Files[[#This Row],[58_FN2]]+Tableau_Lancer_la_requête_à_partir_de_Excel_Files[[#This Row],[63_FN2]]+Tableau_Lancer_la_requête_à_partir_de_Excel_Files[[#This Row],[69_FN2]]+Tableau_Lancer_la_requête_à_partir_de_Excel_Files[[#This Row],[71_FN2]]+Tableau_Lancer_la_requête_à_partir_de_Excel_Files[[#This Row],[81_FN2]]+Tableau_Lancer_la_requête_à_partir_de_Excel_Files[[#This Row],[82_FN2]]+Tableau_Lancer_la_requête_à_partir_de_Excel_Files[[#This Row],[87_FN2]]+Tableau_Lancer_la_requête_à_partir_de_Excel_Files[[#This Row],[89_FN2]]</f>
        <v>0</v>
      </c>
      <c r="AD116" s="9"/>
      <c r="AE116" s="9"/>
      <c r="AF116" s="9"/>
      <c r="AG116" s="9"/>
      <c r="AH116" s="9"/>
      <c r="AI116" s="9"/>
      <c r="AJ116" s="9"/>
      <c r="AK116" s="9"/>
      <c r="AL116" s="9"/>
      <c r="AM116" s="9"/>
      <c r="AN116" s="9"/>
      <c r="AO116" s="9"/>
      <c r="AP116" s="9"/>
      <c r="AQ116" s="9"/>
      <c r="AR116" s="9"/>
      <c r="AS116" s="9"/>
      <c r="AT116" s="9"/>
      <c r="AU116" s="9"/>
      <c r="AV116" s="9"/>
      <c r="AW116" s="9"/>
      <c r="AX116" s="9"/>
      <c r="AY116" s="9"/>
      <c r="AZ116" s="9">
        <v>0</v>
      </c>
      <c r="BA116" s="9">
        <v>0</v>
      </c>
      <c r="BB116" s="18">
        <v>43191</v>
      </c>
      <c r="BC116" s="18"/>
      <c r="BD116" s="9"/>
      <c r="BP116" s="19"/>
      <c r="CL116" s="14"/>
    </row>
    <row r="117" spans="1:90" x14ac:dyDescent="0.25">
      <c r="A117" s="12" t="s">
        <v>6</v>
      </c>
      <c r="B117" s="15" t="s">
        <v>573</v>
      </c>
      <c r="C117" s="15" t="s">
        <v>570</v>
      </c>
      <c r="D117" s="18" t="s">
        <v>279</v>
      </c>
      <c r="E117" s="11" t="s">
        <v>571</v>
      </c>
      <c r="F117" s="11" t="s">
        <v>572</v>
      </c>
      <c r="G117" s="9">
        <v>295645.8</v>
      </c>
      <c r="H117" s="9">
        <v>236400</v>
      </c>
      <c r="I117" s="17" t="s">
        <v>574</v>
      </c>
      <c r="J117" s="15">
        <v>147800</v>
      </c>
      <c r="K117" s="17" t="s">
        <v>575</v>
      </c>
      <c r="L117" s="15" t="s">
        <v>205</v>
      </c>
      <c r="M117" s="15"/>
      <c r="N117" s="15"/>
      <c r="O117" s="17"/>
      <c r="P117" s="9">
        <f>Tableau_Lancer_la_requête_à_partir_de_Excel_Files[[#This Row],[Aide Massif Obtenue]]+Tableau_Lancer_la_requête_à_partir_de_Excel_Files[[#This Row],[Autre Public2]]</f>
        <v>0</v>
      </c>
      <c r="Q117" s="13">
        <f>(Tableau_Lancer_la_requête_à_partir_de_Excel_Files[[#This Row],[Autre Public2]]+Tableau_Lancer_la_requête_à_partir_de_Excel_Files[[#This Row],[Aide Massif Obtenue]])/Tableau_Lancer_la_requête_à_partir_de_Excel_Files[[#This Row],[Coût total déposé]]</f>
        <v>0</v>
      </c>
      <c r="R117" s="9">
        <f>Tableau_Lancer_la_requête_à_partir_de_Excel_Files[[#This Row],[Total_Etat_FN2 ]]+Tableau_Lancer_la_requête_à_partir_de_Excel_Files[[#This Row],[Total_Regions_FN2 ]]+Tableau_Lancer_la_requête_à_partir_de_Excel_Files[[#This Row],[Total_Dpts_FN2 ]]+Tableau_Lancer_la_requête_à_partir_de_Excel_Files[[#This Row],[''Prévisionnel FEDER'']]</f>
        <v>0</v>
      </c>
      <c r="S117" s="16">
        <f>Tableau_Lancer_la_requête_à_partir_de_Excel_Files[[#This Row],[Aide Massif Obtenue]]/Tableau_Lancer_la_requête_à_partir_de_Excel_Files[[#This Row],[Coût total déposé]]</f>
        <v>0</v>
      </c>
      <c r="T117" s="9">
        <f>Tableau_Lancer_la_requête_à_partir_de_Excel_Files[[#This Row],[Aide Publique Obtenue]]-Tableau_Lancer_la_requête_à_partir_de_Excel_Files[[#This Row],[Aide Publique demandée]]</f>
        <v>-236400</v>
      </c>
      <c r="U117" s="9">
        <f>Tableau_Lancer_la_requête_à_partir_de_Excel_Files[[#This Row],[FNADT_FN2]]+Tableau_Lancer_la_requête_à_partir_de_Excel_Files[[#This Row],[AgricultureFN2]]</f>
        <v>0</v>
      </c>
      <c r="V117" s="9"/>
      <c r="W117" s="9"/>
      <c r="X117" s="9">
        <f>Tableau_Lancer_la_requête_à_partir_de_Excel_Files[[#This Row],[ALPC_FN2]]+Tableau_Lancer_la_requête_à_partir_de_Excel_Files[[#This Row],[AURA_FN2]]+Tableau_Lancer_la_requête_à_partir_de_Excel_Files[[#This Row],[BFC_FN2]]+Tableau_Lancer_la_requête_à_partir_de_Excel_Files[[#This Row],[LRMP_FN2]]</f>
        <v>0</v>
      </c>
      <c r="Y117" s="9"/>
      <c r="Z117" s="9"/>
      <c r="AA117" s="9"/>
      <c r="AB117" s="9"/>
      <c r="AC117" s="9">
        <f>Tableau_Lancer_la_requête_à_partir_de_Excel_Files[[#This Row],[03_FN2]]+Tableau_Lancer_la_requête_à_partir_de_Excel_Files[[#This Row],[07_FN2]]+Tableau_Lancer_la_requête_à_partir_de_Excel_Files[[#This Row],[11_FN2]]+Tableau_Lancer_la_requête_à_partir_de_Excel_Files[[#This Row],[12_FN2]]+Tableau_Lancer_la_requête_à_partir_de_Excel_Files[[#This Row],[15_FN2]]+Tableau_Lancer_la_requête_à_partir_de_Excel_Files[[#This Row],[19_FN2]]+Tableau_Lancer_la_requête_à_partir_de_Excel_Files[[#This Row],[21_FN2]]+Tableau_Lancer_la_requête_à_partir_de_Excel_Files[[#This Row],[23_FN2]]+Tableau_Lancer_la_requête_à_partir_de_Excel_Files[[#This Row],[30_FN2]]+Tableau_Lancer_la_requête_à_partir_de_Excel_Files[[#This Row],[34_FN2]]+Tableau_Lancer_la_requête_à_partir_de_Excel_Files[[#This Row],[42_FN2]]+Tableau_Lancer_la_requête_à_partir_de_Excel_Files[[#This Row],[43_FN2]]+Tableau_Lancer_la_requête_à_partir_de_Excel_Files[[#This Row],[46_FN2]]+Tableau_Lancer_la_requête_à_partir_de_Excel_Files[[#This Row],[48_FN2]]+Tableau_Lancer_la_requête_à_partir_de_Excel_Files[[#This Row],[58_FN2]]+Tableau_Lancer_la_requête_à_partir_de_Excel_Files[[#This Row],[63_FN2]]+Tableau_Lancer_la_requête_à_partir_de_Excel_Files[[#This Row],[69_FN2]]+Tableau_Lancer_la_requête_à_partir_de_Excel_Files[[#This Row],[71_FN2]]+Tableau_Lancer_la_requête_à_partir_de_Excel_Files[[#This Row],[81_FN2]]+Tableau_Lancer_la_requête_à_partir_de_Excel_Files[[#This Row],[82_FN2]]+Tableau_Lancer_la_requête_à_partir_de_Excel_Files[[#This Row],[87_FN2]]+Tableau_Lancer_la_requête_à_partir_de_Excel_Files[[#This Row],[89_FN2]]</f>
        <v>0</v>
      </c>
      <c r="AD117" s="9"/>
      <c r="AE117" s="9"/>
      <c r="AF117" s="9"/>
      <c r="AG117" s="9"/>
      <c r="AH117" s="9"/>
      <c r="AI117" s="9"/>
      <c r="AJ117" s="9"/>
      <c r="AK117" s="9"/>
      <c r="AL117" s="9"/>
      <c r="AM117" s="9"/>
      <c r="AN117" s="9"/>
      <c r="AO117" s="9"/>
      <c r="AP117" s="9"/>
      <c r="AQ117" s="9"/>
      <c r="AR117" s="9"/>
      <c r="AS117" s="9"/>
      <c r="AT117" s="9"/>
      <c r="AU117" s="9"/>
      <c r="AV117" s="9"/>
      <c r="AW117" s="9"/>
      <c r="AX117" s="9"/>
      <c r="AY117" s="9"/>
      <c r="AZ117" s="9">
        <v>0</v>
      </c>
      <c r="BA117" s="9">
        <v>0</v>
      </c>
      <c r="BB117" s="18">
        <v>43040</v>
      </c>
      <c r="BC117" s="18"/>
      <c r="BD117" s="9"/>
      <c r="BP117" s="19"/>
      <c r="CL117" s="14"/>
    </row>
    <row r="118" spans="1:90" x14ac:dyDescent="0.25">
      <c r="A118" s="12" t="s">
        <v>5</v>
      </c>
      <c r="B118" s="15" t="s">
        <v>576</v>
      </c>
      <c r="C118" s="15" t="s">
        <v>576</v>
      </c>
      <c r="D118" s="18" t="s">
        <v>284</v>
      </c>
      <c r="E118" s="11" t="s">
        <v>309</v>
      </c>
      <c r="F118" s="11" t="s">
        <v>577</v>
      </c>
      <c r="G118" s="9">
        <v>25407.809999999998</v>
      </c>
      <c r="H118" s="9">
        <v>17785.47</v>
      </c>
      <c r="I118" s="17" t="s">
        <v>210</v>
      </c>
      <c r="J118" s="15"/>
      <c r="K118" s="17" t="s">
        <v>212</v>
      </c>
      <c r="L118" s="15" t="s">
        <v>205</v>
      </c>
      <c r="M118" s="15" t="s">
        <v>221</v>
      </c>
      <c r="N118" s="15"/>
      <c r="O118" s="17"/>
      <c r="P118" s="9">
        <f>Tableau_Lancer_la_requête_à_partir_de_Excel_Files[[#This Row],[Aide Massif Obtenue]]+Tableau_Lancer_la_requête_à_partir_de_Excel_Files[[#This Row],[Autre Public2]]</f>
        <v>0</v>
      </c>
      <c r="Q118" s="13">
        <f>(Tableau_Lancer_la_requête_à_partir_de_Excel_Files[[#This Row],[Autre Public2]]+Tableau_Lancer_la_requête_à_partir_de_Excel_Files[[#This Row],[Aide Massif Obtenue]])/Tableau_Lancer_la_requête_à_partir_de_Excel_Files[[#This Row],[Coût total déposé]]</f>
        <v>0</v>
      </c>
      <c r="R118" s="9">
        <f>Tableau_Lancer_la_requête_à_partir_de_Excel_Files[[#This Row],[Total_Etat_FN2 ]]+Tableau_Lancer_la_requête_à_partir_de_Excel_Files[[#This Row],[Total_Regions_FN2 ]]+Tableau_Lancer_la_requête_à_partir_de_Excel_Files[[#This Row],[Total_Dpts_FN2 ]]+Tableau_Lancer_la_requête_à_partir_de_Excel_Files[[#This Row],[''Prévisionnel FEDER'']]</f>
        <v>0</v>
      </c>
      <c r="S118" s="16">
        <f>Tableau_Lancer_la_requête_à_partir_de_Excel_Files[[#This Row],[Aide Massif Obtenue]]/Tableau_Lancer_la_requête_à_partir_de_Excel_Files[[#This Row],[Coût total déposé]]</f>
        <v>0</v>
      </c>
      <c r="T118" s="9">
        <f>Tableau_Lancer_la_requête_à_partir_de_Excel_Files[[#This Row],[Aide Publique Obtenue]]-Tableau_Lancer_la_requête_à_partir_de_Excel_Files[[#This Row],[Aide Publique demandée]]</f>
        <v>-17785.47</v>
      </c>
      <c r="U118" s="9">
        <f>Tableau_Lancer_la_requête_à_partir_de_Excel_Files[[#This Row],[FNADT_FN2]]+Tableau_Lancer_la_requête_à_partir_de_Excel_Files[[#This Row],[AgricultureFN2]]</f>
        <v>0</v>
      </c>
      <c r="V118" s="9"/>
      <c r="W118" s="9"/>
      <c r="X118" s="9">
        <f>Tableau_Lancer_la_requête_à_partir_de_Excel_Files[[#This Row],[ALPC_FN2]]+Tableau_Lancer_la_requête_à_partir_de_Excel_Files[[#This Row],[AURA_FN2]]+Tableau_Lancer_la_requête_à_partir_de_Excel_Files[[#This Row],[BFC_FN2]]+Tableau_Lancer_la_requête_à_partir_de_Excel_Files[[#This Row],[LRMP_FN2]]</f>
        <v>0</v>
      </c>
      <c r="Y118" s="9"/>
      <c r="Z118" s="9"/>
      <c r="AA118" s="9"/>
      <c r="AB118" s="9"/>
      <c r="AC118" s="9">
        <f>Tableau_Lancer_la_requête_à_partir_de_Excel_Files[[#This Row],[03_FN2]]+Tableau_Lancer_la_requête_à_partir_de_Excel_Files[[#This Row],[07_FN2]]+Tableau_Lancer_la_requête_à_partir_de_Excel_Files[[#This Row],[11_FN2]]+Tableau_Lancer_la_requête_à_partir_de_Excel_Files[[#This Row],[12_FN2]]+Tableau_Lancer_la_requête_à_partir_de_Excel_Files[[#This Row],[15_FN2]]+Tableau_Lancer_la_requête_à_partir_de_Excel_Files[[#This Row],[19_FN2]]+Tableau_Lancer_la_requête_à_partir_de_Excel_Files[[#This Row],[21_FN2]]+Tableau_Lancer_la_requête_à_partir_de_Excel_Files[[#This Row],[23_FN2]]+Tableau_Lancer_la_requête_à_partir_de_Excel_Files[[#This Row],[30_FN2]]+Tableau_Lancer_la_requête_à_partir_de_Excel_Files[[#This Row],[34_FN2]]+Tableau_Lancer_la_requête_à_partir_de_Excel_Files[[#This Row],[42_FN2]]+Tableau_Lancer_la_requête_à_partir_de_Excel_Files[[#This Row],[43_FN2]]+Tableau_Lancer_la_requête_à_partir_de_Excel_Files[[#This Row],[46_FN2]]+Tableau_Lancer_la_requête_à_partir_de_Excel_Files[[#This Row],[48_FN2]]+Tableau_Lancer_la_requête_à_partir_de_Excel_Files[[#This Row],[58_FN2]]+Tableau_Lancer_la_requête_à_partir_de_Excel_Files[[#This Row],[63_FN2]]+Tableau_Lancer_la_requête_à_partir_de_Excel_Files[[#This Row],[69_FN2]]+Tableau_Lancer_la_requête_à_partir_de_Excel_Files[[#This Row],[71_FN2]]+Tableau_Lancer_la_requête_à_partir_de_Excel_Files[[#This Row],[81_FN2]]+Tableau_Lancer_la_requête_à_partir_de_Excel_Files[[#This Row],[82_FN2]]+Tableau_Lancer_la_requête_à_partir_de_Excel_Files[[#This Row],[87_FN2]]+Tableau_Lancer_la_requête_à_partir_de_Excel_Files[[#This Row],[89_FN2]]</f>
        <v>0</v>
      </c>
      <c r="AD118" s="9"/>
      <c r="AE118" s="9"/>
      <c r="AF118" s="9"/>
      <c r="AG118" s="9"/>
      <c r="AH118" s="9"/>
      <c r="AI118" s="9"/>
      <c r="AJ118" s="9"/>
      <c r="AK118" s="9"/>
      <c r="AL118" s="9"/>
      <c r="AM118" s="9"/>
      <c r="AN118" s="9"/>
      <c r="AO118" s="9"/>
      <c r="AP118" s="9"/>
      <c r="AQ118" s="9"/>
      <c r="AR118" s="9"/>
      <c r="AS118" s="9"/>
      <c r="AT118" s="9"/>
      <c r="AU118" s="9"/>
      <c r="AV118" s="9"/>
      <c r="AW118" s="9"/>
      <c r="AX118" s="9"/>
      <c r="AY118" s="9"/>
      <c r="AZ118" s="9">
        <v>0</v>
      </c>
      <c r="BA118" s="9">
        <v>0</v>
      </c>
      <c r="BB118" s="18"/>
      <c r="BC118" s="18"/>
      <c r="BD118" s="9"/>
      <c r="BP118" s="19"/>
      <c r="CL118" s="14"/>
    </row>
    <row r="119" spans="1:90" x14ac:dyDescent="0.25">
      <c r="A119" s="12" t="s">
        <v>5</v>
      </c>
      <c r="B119" s="15" t="s">
        <v>578</v>
      </c>
      <c r="C119" s="15" t="s">
        <v>578</v>
      </c>
      <c r="D119" s="18" t="s">
        <v>284</v>
      </c>
      <c r="E119" s="11" t="s">
        <v>343</v>
      </c>
      <c r="F119" s="11" t="s">
        <v>577</v>
      </c>
      <c r="G119" s="9">
        <v>14261.9</v>
      </c>
      <c r="H119" s="9">
        <v>9983.33</v>
      </c>
      <c r="I119" s="17" t="s">
        <v>210</v>
      </c>
      <c r="J119" s="15"/>
      <c r="K119" s="17" t="s">
        <v>212</v>
      </c>
      <c r="L119" s="15" t="s">
        <v>205</v>
      </c>
      <c r="M119" s="15"/>
      <c r="N119" s="15"/>
      <c r="O119" s="17"/>
      <c r="P119" s="9">
        <f>Tableau_Lancer_la_requête_à_partir_de_Excel_Files[[#This Row],[Aide Massif Obtenue]]+Tableau_Lancer_la_requête_à_partir_de_Excel_Files[[#This Row],[Autre Public2]]</f>
        <v>0</v>
      </c>
      <c r="Q119" s="13">
        <f>(Tableau_Lancer_la_requête_à_partir_de_Excel_Files[[#This Row],[Autre Public2]]+Tableau_Lancer_la_requête_à_partir_de_Excel_Files[[#This Row],[Aide Massif Obtenue]])/Tableau_Lancer_la_requête_à_partir_de_Excel_Files[[#This Row],[Coût total déposé]]</f>
        <v>0</v>
      </c>
      <c r="R119" s="9">
        <f>Tableau_Lancer_la_requête_à_partir_de_Excel_Files[[#This Row],[Total_Etat_FN2 ]]+Tableau_Lancer_la_requête_à_partir_de_Excel_Files[[#This Row],[Total_Regions_FN2 ]]+Tableau_Lancer_la_requête_à_partir_de_Excel_Files[[#This Row],[Total_Dpts_FN2 ]]+Tableau_Lancer_la_requête_à_partir_de_Excel_Files[[#This Row],[''Prévisionnel FEDER'']]</f>
        <v>0</v>
      </c>
      <c r="S119" s="16">
        <f>Tableau_Lancer_la_requête_à_partir_de_Excel_Files[[#This Row],[Aide Massif Obtenue]]/Tableau_Lancer_la_requête_à_partir_de_Excel_Files[[#This Row],[Coût total déposé]]</f>
        <v>0</v>
      </c>
      <c r="T119" s="9">
        <f>Tableau_Lancer_la_requête_à_partir_de_Excel_Files[[#This Row],[Aide Publique Obtenue]]-Tableau_Lancer_la_requête_à_partir_de_Excel_Files[[#This Row],[Aide Publique demandée]]</f>
        <v>-9983.33</v>
      </c>
      <c r="U119" s="9">
        <f>Tableau_Lancer_la_requête_à_partir_de_Excel_Files[[#This Row],[FNADT_FN2]]+Tableau_Lancer_la_requête_à_partir_de_Excel_Files[[#This Row],[AgricultureFN2]]</f>
        <v>0</v>
      </c>
      <c r="V119" s="9"/>
      <c r="W119" s="9"/>
      <c r="X119" s="9">
        <f>Tableau_Lancer_la_requête_à_partir_de_Excel_Files[[#This Row],[ALPC_FN2]]+Tableau_Lancer_la_requête_à_partir_de_Excel_Files[[#This Row],[AURA_FN2]]+Tableau_Lancer_la_requête_à_partir_de_Excel_Files[[#This Row],[BFC_FN2]]+Tableau_Lancer_la_requête_à_partir_de_Excel_Files[[#This Row],[LRMP_FN2]]</f>
        <v>0</v>
      </c>
      <c r="Y119" s="9"/>
      <c r="Z119" s="9"/>
      <c r="AA119" s="9"/>
      <c r="AB119" s="9"/>
      <c r="AC119" s="9">
        <f>Tableau_Lancer_la_requête_à_partir_de_Excel_Files[[#This Row],[03_FN2]]+Tableau_Lancer_la_requête_à_partir_de_Excel_Files[[#This Row],[07_FN2]]+Tableau_Lancer_la_requête_à_partir_de_Excel_Files[[#This Row],[11_FN2]]+Tableau_Lancer_la_requête_à_partir_de_Excel_Files[[#This Row],[12_FN2]]+Tableau_Lancer_la_requête_à_partir_de_Excel_Files[[#This Row],[15_FN2]]+Tableau_Lancer_la_requête_à_partir_de_Excel_Files[[#This Row],[19_FN2]]+Tableau_Lancer_la_requête_à_partir_de_Excel_Files[[#This Row],[21_FN2]]+Tableau_Lancer_la_requête_à_partir_de_Excel_Files[[#This Row],[23_FN2]]+Tableau_Lancer_la_requête_à_partir_de_Excel_Files[[#This Row],[30_FN2]]+Tableau_Lancer_la_requête_à_partir_de_Excel_Files[[#This Row],[34_FN2]]+Tableau_Lancer_la_requête_à_partir_de_Excel_Files[[#This Row],[42_FN2]]+Tableau_Lancer_la_requête_à_partir_de_Excel_Files[[#This Row],[43_FN2]]+Tableau_Lancer_la_requête_à_partir_de_Excel_Files[[#This Row],[46_FN2]]+Tableau_Lancer_la_requête_à_partir_de_Excel_Files[[#This Row],[48_FN2]]+Tableau_Lancer_la_requête_à_partir_de_Excel_Files[[#This Row],[58_FN2]]+Tableau_Lancer_la_requête_à_partir_de_Excel_Files[[#This Row],[63_FN2]]+Tableau_Lancer_la_requête_à_partir_de_Excel_Files[[#This Row],[69_FN2]]+Tableau_Lancer_la_requête_à_partir_de_Excel_Files[[#This Row],[71_FN2]]+Tableau_Lancer_la_requête_à_partir_de_Excel_Files[[#This Row],[81_FN2]]+Tableau_Lancer_la_requête_à_partir_de_Excel_Files[[#This Row],[82_FN2]]+Tableau_Lancer_la_requête_à_partir_de_Excel_Files[[#This Row],[87_FN2]]+Tableau_Lancer_la_requête_à_partir_de_Excel_Files[[#This Row],[89_FN2]]</f>
        <v>0</v>
      </c>
      <c r="AD119" s="9"/>
      <c r="AE119" s="9"/>
      <c r="AF119" s="9"/>
      <c r="AG119" s="9"/>
      <c r="AH119" s="9"/>
      <c r="AI119" s="9"/>
      <c r="AJ119" s="9"/>
      <c r="AK119" s="9"/>
      <c r="AL119" s="9"/>
      <c r="AM119" s="9"/>
      <c r="AN119" s="9"/>
      <c r="AO119" s="9"/>
      <c r="AP119" s="9"/>
      <c r="AQ119" s="9"/>
      <c r="AR119" s="9"/>
      <c r="AS119" s="9"/>
      <c r="AT119" s="9"/>
      <c r="AU119" s="9"/>
      <c r="AV119" s="9"/>
      <c r="AW119" s="9"/>
      <c r="AX119" s="9"/>
      <c r="AY119" s="9"/>
      <c r="AZ119" s="9">
        <v>0</v>
      </c>
      <c r="BA119" s="9">
        <v>0</v>
      </c>
      <c r="BB119" s="18"/>
      <c r="BC119" s="18"/>
      <c r="BD119" s="9"/>
      <c r="BP119" s="19"/>
      <c r="CL119" s="14"/>
    </row>
    <row r="120" spans="1:90" x14ac:dyDescent="0.25">
      <c r="A120" s="12" t="s">
        <v>5</v>
      </c>
      <c r="B120" s="15" t="s">
        <v>579</v>
      </c>
      <c r="C120" s="15" t="s">
        <v>579</v>
      </c>
      <c r="D120" s="18" t="s">
        <v>284</v>
      </c>
      <c r="E120" s="11" t="s">
        <v>233</v>
      </c>
      <c r="F120" s="11" t="s">
        <v>577</v>
      </c>
      <c r="G120" s="9">
        <v>8960.83</v>
      </c>
      <c r="H120" s="9">
        <v>6272.58</v>
      </c>
      <c r="I120" s="17" t="s">
        <v>210</v>
      </c>
      <c r="J120" s="15"/>
      <c r="K120" s="17" t="s">
        <v>212</v>
      </c>
      <c r="L120" s="15" t="s">
        <v>205</v>
      </c>
      <c r="M120" s="15" t="s">
        <v>220</v>
      </c>
      <c r="N120" s="15"/>
      <c r="O120" s="17"/>
      <c r="P120" s="9">
        <f>Tableau_Lancer_la_requête_à_partir_de_Excel_Files[[#This Row],[Aide Massif Obtenue]]+Tableau_Lancer_la_requête_à_partir_de_Excel_Files[[#This Row],[Autre Public2]]</f>
        <v>0</v>
      </c>
      <c r="Q120" s="13">
        <f>(Tableau_Lancer_la_requête_à_partir_de_Excel_Files[[#This Row],[Autre Public2]]+Tableau_Lancer_la_requête_à_partir_de_Excel_Files[[#This Row],[Aide Massif Obtenue]])/Tableau_Lancer_la_requête_à_partir_de_Excel_Files[[#This Row],[Coût total déposé]]</f>
        <v>0</v>
      </c>
      <c r="R120" s="9">
        <f>Tableau_Lancer_la_requête_à_partir_de_Excel_Files[[#This Row],[Total_Etat_FN2 ]]+Tableau_Lancer_la_requête_à_partir_de_Excel_Files[[#This Row],[Total_Regions_FN2 ]]+Tableau_Lancer_la_requête_à_partir_de_Excel_Files[[#This Row],[Total_Dpts_FN2 ]]+Tableau_Lancer_la_requête_à_partir_de_Excel_Files[[#This Row],[''Prévisionnel FEDER'']]</f>
        <v>0</v>
      </c>
      <c r="S120" s="16">
        <f>Tableau_Lancer_la_requête_à_partir_de_Excel_Files[[#This Row],[Aide Massif Obtenue]]/Tableau_Lancer_la_requête_à_partir_de_Excel_Files[[#This Row],[Coût total déposé]]</f>
        <v>0</v>
      </c>
      <c r="T120" s="9">
        <f>Tableau_Lancer_la_requête_à_partir_de_Excel_Files[[#This Row],[Aide Publique Obtenue]]-Tableau_Lancer_la_requête_à_partir_de_Excel_Files[[#This Row],[Aide Publique demandée]]</f>
        <v>-6272.58</v>
      </c>
      <c r="U120" s="9">
        <f>Tableau_Lancer_la_requête_à_partir_de_Excel_Files[[#This Row],[FNADT_FN2]]+Tableau_Lancer_la_requête_à_partir_de_Excel_Files[[#This Row],[AgricultureFN2]]</f>
        <v>0</v>
      </c>
      <c r="V120" s="9"/>
      <c r="W120" s="9"/>
      <c r="X120" s="9">
        <f>Tableau_Lancer_la_requête_à_partir_de_Excel_Files[[#This Row],[ALPC_FN2]]+Tableau_Lancer_la_requête_à_partir_de_Excel_Files[[#This Row],[AURA_FN2]]+Tableau_Lancer_la_requête_à_partir_de_Excel_Files[[#This Row],[BFC_FN2]]+Tableau_Lancer_la_requête_à_partir_de_Excel_Files[[#This Row],[LRMP_FN2]]</f>
        <v>0</v>
      </c>
      <c r="Y120" s="9"/>
      <c r="Z120" s="9"/>
      <c r="AA120" s="9"/>
      <c r="AB120" s="9"/>
      <c r="AC120" s="9">
        <f>Tableau_Lancer_la_requête_à_partir_de_Excel_Files[[#This Row],[03_FN2]]+Tableau_Lancer_la_requête_à_partir_de_Excel_Files[[#This Row],[07_FN2]]+Tableau_Lancer_la_requête_à_partir_de_Excel_Files[[#This Row],[11_FN2]]+Tableau_Lancer_la_requête_à_partir_de_Excel_Files[[#This Row],[12_FN2]]+Tableau_Lancer_la_requête_à_partir_de_Excel_Files[[#This Row],[15_FN2]]+Tableau_Lancer_la_requête_à_partir_de_Excel_Files[[#This Row],[19_FN2]]+Tableau_Lancer_la_requête_à_partir_de_Excel_Files[[#This Row],[21_FN2]]+Tableau_Lancer_la_requête_à_partir_de_Excel_Files[[#This Row],[23_FN2]]+Tableau_Lancer_la_requête_à_partir_de_Excel_Files[[#This Row],[30_FN2]]+Tableau_Lancer_la_requête_à_partir_de_Excel_Files[[#This Row],[34_FN2]]+Tableau_Lancer_la_requête_à_partir_de_Excel_Files[[#This Row],[42_FN2]]+Tableau_Lancer_la_requête_à_partir_de_Excel_Files[[#This Row],[43_FN2]]+Tableau_Lancer_la_requête_à_partir_de_Excel_Files[[#This Row],[46_FN2]]+Tableau_Lancer_la_requête_à_partir_de_Excel_Files[[#This Row],[48_FN2]]+Tableau_Lancer_la_requête_à_partir_de_Excel_Files[[#This Row],[58_FN2]]+Tableau_Lancer_la_requête_à_partir_de_Excel_Files[[#This Row],[63_FN2]]+Tableau_Lancer_la_requête_à_partir_de_Excel_Files[[#This Row],[69_FN2]]+Tableau_Lancer_la_requête_à_partir_de_Excel_Files[[#This Row],[71_FN2]]+Tableau_Lancer_la_requête_à_partir_de_Excel_Files[[#This Row],[81_FN2]]+Tableau_Lancer_la_requête_à_partir_de_Excel_Files[[#This Row],[82_FN2]]+Tableau_Lancer_la_requête_à_partir_de_Excel_Files[[#This Row],[87_FN2]]+Tableau_Lancer_la_requête_à_partir_de_Excel_Files[[#This Row],[89_FN2]]</f>
        <v>0</v>
      </c>
      <c r="AD120" s="9"/>
      <c r="AE120" s="9"/>
      <c r="AF120" s="9"/>
      <c r="AG120" s="9"/>
      <c r="AH120" s="9"/>
      <c r="AI120" s="9"/>
      <c r="AJ120" s="9"/>
      <c r="AK120" s="9"/>
      <c r="AL120" s="9"/>
      <c r="AM120" s="9"/>
      <c r="AN120" s="9"/>
      <c r="AO120" s="9"/>
      <c r="AP120" s="9"/>
      <c r="AQ120" s="9"/>
      <c r="AR120" s="9"/>
      <c r="AS120" s="9"/>
      <c r="AT120" s="9"/>
      <c r="AU120" s="9"/>
      <c r="AV120" s="9"/>
      <c r="AW120" s="9"/>
      <c r="AX120" s="9"/>
      <c r="AY120" s="9"/>
      <c r="AZ120" s="9">
        <v>0</v>
      </c>
      <c r="BA120" s="9">
        <v>0</v>
      </c>
      <c r="BB120" s="18"/>
      <c r="BC120" s="18"/>
      <c r="BD120" s="9"/>
      <c r="BP120" s="19"/>
      <c r="CL120" s="14"/>
    </row>
    <row r="121" spans="1:90" x14ac:dyDescent="0.25">
      <c r="A121" s="12" t="s">
        <v>5</v>
      </c>
      <c r="B121" s="15" t="s">
        <v>580</v>
      </c>
      <c r="C121" s="15" t="s">
        <v>580</v>
      </c>
      <c r="D121" s="18" t="s">
        <v>284</v>
      </c>
      <c r="E121" s="11" t="s">
        <v>581</v>
      </c>
      <c r="F121" s="11" t="s">
        <v>577</v>
      </c>
      <c r="G121" s="9">
        <v>12690.65</v>
      </c>
      <c r="H121" s="9">
        <v>8883.4599999999991</v>
      </c>
      <c r="I121" s="17" t="s">
        <v>210</v>
      </c>
      <c r="J121" s="15"/>
      <c r="K121" s="17" t="s">
        <v>212</v>
      </c>
      <c r="L121" s="15" t="s">
        <v>205</v>
      </c>
      <c r="M121" s="15" t="s">
        <v>220</v>
      </c>
      <c r="N121" s="15"/>
      <c r="O121" s="17"/>
      <c r="P121" s="9">
        <f>Tableau_Lancer_la_requête_à_partir_de_Excel_Files[[#This Row],[Aide Massif Obtenue]]+Tableau_Lancer_la_requête_à_partir_de_Excel_Files[[#This Row],[Autre Public2]]</f>
        <v>0</v>
      </c>
      <c r="Q121" s="13">
        <f>(Tableau_Lancer_la_requête_à_partir_de_Excel_Files[[#This Row],[Autre Public2]]+Tableau_Lancer_la_requête_à_partir_de_Excel_Files[[#This Row],[Aide Massif Obtenue]])/Tableau_Lancer_la_requête_à_partir_de_Excel_Files[[#This Row],[Coût total déposé]]</f>
        <v>0</v>
      </c>
      <c r="R121" s="9">
        <f>Tableau_Lancer_la_requête_à_partir_de_Excel_Files[[#This Row],[Total_Etat_FN2 ]]+Tableau_Lancer_la_requête_à_partir_de_Excel_Files[[#This Row],[Total_Regions_FN2 ]]+Tableau_Lancer_la_requête_à_partir_de_Excel_Files[[#This Row],[Total_Dpts_FN2 ]]+Tableau_Lancer_la_requête_à_partir_de_Excel_Files[[#This Row],[''Prévisionnel FEDER'']]</f>
        <v>0</v>
      </c>
      <c r="S121" s="16">
        <f>Tableau_Lancer_la_requête_à_partir_de_Excel_Files[[#This Row],[Aide Massif Obtenue]]/Tableau_Lancer_la_requête_à_partir_de_Excel_Files[[#This Row],[Coût total déposé]]</f>
        <v>0</v>
      </c>
      <c r="T121" s="9">
        <f>Tableau_Lancer_la_requête_à_partir_de_Excel_Files[[#This Row],[Aide Publique Obtenue]]-Tableau_Lancer_la_requête_à_partir_de_Excel_Files[[#This Row],[Aide Publique demandée]]</f>
        <v>-8883.4599999999991</v>
      </c>
      <c r="U121" s="9">
        <f>Tableau_Lancer_la_requête_à_partir_de_Excel_Files[[#This Row],[FNADT_FN2]]+Tableau_Lancer_la_requête_à_partir_de_Excel_Files[[#This Row],[AgricultureFN2]]</f>
        <v>0</v>
      </c>
      <c r="V121" s="9"/>
      <c r="W121" s="9"/>
      <c r="X121" s="9">
        <f>Tableau_Lancer_la_requête_à_partir_de_Excel_Files[[#This Row],[ALPC_FN2]]+Tableau_Lancer_la_requête_à_partir_de_Excel_Files[[#This Row],[AURA_FN2]]+Tableau_Lancer_la_requête_à_partir_de_Excel_Files[[#This Row],[BFC_FN2]]+Tableau_Lancer_la_requête_à_partir_de_Excel_Files[[#This Row],[LRMP_FN2]]</f>
        <v>0</v>
      </c>
      <c r="Y121" s="9"/>
      <c r="Z121" s="9"/>
      <c r="AA121" s="9"/>
      <c r="AB121" s="9"/>
      <c r="AC121" s="9">
        <f>Tableau_Lancer_la_requête_à_partir_de_Excel_Files[[#This Row],[03_FN2]]+Tableau_Lancer_la_requête_à_partir_de_Excel_Files[[#This Row],[07_FN2]]+Tableau_Lancer_la_requête_à_partir_de_Excel_Files[[#This Row],[11_FN2]]+Tableau_Lancer_la_requête_à_partir_de_Excel_Files[[#This Row],[12_FN2]]+Tableau_Lancer_la_requête_à_partir_de_Excel_Files[[#This Row],[15_FN2]]+Tableau_Lancer_la_requête_à_partir_de_Excel_Files[[#This Row],[19_FN2]]+Tableau_Lancer_la_requête_à_partir_de_Excel_Files[[#This Row],[21_FN2]]+Tableau_Lancer_la_requête_à_partir_de_Excel_Files[[#This Row],[23_FN2]]+Tableau_Lancer_la_requête_à_partir_de_Excel_Files[[#This Row],[30_FN2]]+Tableau_Lancer_la_requête_à_partir_de_Excel_Files[[#This Row],[34_FN2]]+Tableau_Lancer_la_requête_à_partir_de_Excel_Files[[#This Row],[42_FN2]]+Tableau_Lancer_la_requête_à_partir_de_Excel_Files[[#This Row],[43_FN2]]+Tableau_Lancer_la_requête_à_partir_de_Excel_Files[[#This Row],[46_FN2]]+Tableau_Lancer_la_requête_à_partir_de_Excel_Files[[#This Row],[48_FN2]]+Tableau_Lancer_la_requête_à_partir_de_Excel_Files[[#This Row],[58_FN2]]+Tableau_Lancer_la_requête_à_partir_de_Excel_Files[[#This Row],[63_FN2]]+Tableau_Lancer_la_requête_à_partir_de_Excel_Files[[#This Row],[69_FN2]]+Tableau_Lancer_la_requête_à_partir_de_Excel_Files[[#This Row],[71_FN2]]+Tableau_Lancer_la_requête_à_partir_de_Excel_Files[[#This Row],[81_FN2]]+Tableau_Lancer_la_requête_à_partir_de_Excel_Files[[#This Row],[82_FN2]]+Tableau_Lancer_la_requête_à_partir_de_Excel_Files[[#This Row],[87_FN2]]+Tableau_Lancer_la_requête_à_partir_de_Excel_Files[[#This Row],[89_FN2]]</f>
        <v>0</v>
      </c>
      <c r="AD121" s="9"/>
      <c r="AE121" s="9"/>
      <c r="AF121" s="9"/>
      <c r="AG121" s="9"/>
      <c r="AH121" s="9"/>
      <c r="AI121" s="9"/>
      <c r="AJ121" s="9"/>
      <c r="AK121" s="9"/>
      <c r="AL121" s="9"/>
      <c r="AM121" s="9"/>
      <c r="AN121" s="9"/>
      <c r="AO121" s="9"/>
      <c r="AP121" s="9"/>
      <c r="AQ121" s="9"/>
      <c r="AR121" s="9"/>
      <c r="AS121" s="9"/>
      <c r="AT121" s="9"/>
      <c r="AU121" s="9"/>
      <c r="AV121" s="9"/>
      <c r="AW121" s="9"/>
      <c r="AX121" s="9"/>
      <c r="AY121" s="9"/>
      <c r="AZ121" s="9">
        <v>0</v>
      </c>
      <c r="BA121" s="9">
        <v>0</v>
      </c>
      <c r="BB121" s="18"/>
      <c r="BC121" s="18"/>
      <c r="BD121" s="9"/>
      <c r="BP121" s="19"/>
      <c r="CL121" s="14"/>
    </row>
    <row r="122" spans="1:90" x14ac:dyDescent="0.25">
      <c r="A122" s="12" t="s">
        <v>5</v>
      </c>
      <c r="B122" s="15" t="s">
        <v>582</v>
      </c>
      <c r="C122" s="15" t="s">
        <v>582</v>
      </c>
      <c r="D122" s="18" t="s">
        <v>284</v>
      </c>
      <c r="E122" s="11" t="s">
        <v>334</v>
      </c>
      <c r="F122" s="11" t="s">
        <v>577</v>
      </c>
      <c r="G122" s="9">
        <v>12854.109999999999</v>
      </c>
      <c r="H122" s="9">
        <v>8997.8799999999992</v>
      </c>
      <c r="I122" s="17" t="s">
        <v>210</v>
      </c>
      <c r="J122" s="15"/>
      <c r="K122" s="17" t="s">
        <v>212</v>
      </c>
      <c r="L122" s="15" t="s">
        <v>205</v>
      </c>
      <c r="M122" s="15" t="s">
        <v>335</v>
      </c>
      <c r="N122" s="15"/>
      <c r="O122" s="17"/>
      <c r="P122" s="9">
        <f>Tableau_Lancer_la_requête_à_partir_de_Excel_Files[[#This Row],[Aide Massif Obtenue]]+Tableau_Lancer_la_requête_à_partir_de_Excel_Files[[#This Row],[Autre Public2]]</f>
        <v>0</v>
      </c>
      <c r="Q122" s="13">
        <f>(Tableau_Lancer_la_requête_à_partir_de_Excel_Files[[#This Row],[Autre Public2]]+Tableau_Lancer_la_requête_à_partir_de_Excel_Files[[#This Row],[Aide Massif Obtenue]])/Tableau_Lancer_la_requête_à_partir_de_Excel_Files[[#This Row],[Coût total déposé]]</f>
        <v>0</v>
      </c>
      <c r="R122" s="9">
        <f>Tableau_Lancer_la_requête_à_partir_de_Excel_Files[[#This Row],[Total_Etat_FN2 ]]+Tableau_Lancer_la_requête_à_partir_de_Excel_Files[[#This Row],[Total_Regions_FN2 ]]+Tableau_Lancer_la_requête_à_partir_de_Excel_Files[[#This Row],[Total_Dpts_FN2 ]]+Tableau_Lancer_la_requête_à_partir_de_Excel_Files[[#This Row],[''Prévisionnel FEDER'']]</f>
        <v>0</v>
      </c>
      <c r="S122" s="16">
        <f>Tableau_Lancer_la_requête_à_partir_de_Excel_Files[[#This Row],[Aide Massif Obtenue]]/Tableau_Lancer_la_requête_à_partir_de_Excel_Files[[#This Row],[Coût total déposé]]</f>
        <v>0</v>
      </c>
      <c r="T122" s="9">
        <f>Tableau_Lancer_la_requête_à_partir_de_Excel_Files[[#This Row],[Aide Publique Obtenue]]-Tableau_Lancer_la_requête_à_partir_de_Excel_Files[[#This Row],[Aide Publique demandée]]</f>
        <v>-8997.8799999999992</v>
      </c>
      <c r="U122" s="9">
        <f>Tableau_Lancer_la_requête_à_partir_de_Excel_Files[[#This Row],[FNADT_FN2]]+Tableau_Lancer_la_requête_à_partir_de_Excel_Files[[#This Row],[AgricultureFN2]]</f>
        <v>0</v>
      </c>
      <c r="V122" s="9"/>
      <c r="W122" s="9"/>
      <c r="X122" s="9">
        <f>Tableau_Lancer_la_requête_à_partir_de_Excel_Files[[#This Row],[ALPC_FN2]]+Tableau_Lancer_la_requête_à_partir_de_Excel_Files[[#This Row],[AURA_FN2]]+Tableau_Lancer_la_requête_à_partir_de_Excel_Files[[#This Row],[BFC_FN2]]+Tableau_Lancer_la_requête_à_partir_de_Excel_Files[[#This Row],[LRMP_FN2]]</f>
        <v>0</v>
      </c>
      <c r="Y122" s="9"/>
      <c r="Z122" s="9"/>
      <c r="AA122" s="9"/>
      <c r="AB122" s="9"/>
      <c r="AC122" s="9">
        <f>Tableau_Lancer_la_requête_à_partir_de_Excel_Files[[#This Row],[03_FN2]]+Tableau_Lancer_la_requête_à_partir_de_Excel_Files[[#This Row],[07_FN2]]+Tableau_Lancer_la_requête_à_partir_de_Excel_Files[[#This Row],[11_FN2]]+Tableau_Lancer_la_requête_à_partir_de_Excel_Files[[#This Row],[12_FN2]]+Tableau_Lancer_la_requête_à_partir_de_Excel_Files[[#This Row],[15_FN2]]+Tableau_Lancer_la_requête_à_partir_de_Excel_Files[[#This Row],[19_FN2]]+Tableau_Lancer_la_requête_à_partir_de_Excel_Files[[#This Row],[21_FN2]]+Tableau_Lancer_la_requête_à_partir_de_Excel_Files[[#This Row],[23_FN2]]+Tableau_Lancer_la_requête_à_partir_de_Excel_Files[[#This Row],[30_FN2]]+Tableau_Lancer_la_requête_à_partir_de_Excel_Files[[#This Row],[34_FN2]]+Tableau_Lancer_la_requête_à_partir_de_Excel_Files[[#This Row],[42_FN2]]+Tableau_Lancer_la_requête_à_partir_de_Excel_Files[[#This Row],[43_FN2]]+Tableau_Lancer_la_requête_à_partir_de_Excel_Files[[#This Row],[46_FN2]]+Tableau_Lancer_la_requête_à_partir_de_Excel_Files[[#This Row],[48_FN2]]+Tableau_Lancer_la_requête_à_partir_de_Excel_Files[[#This Row],[58_FN2]]+Tableau_Lancer_la_requête_à_partir_de_Excel_Files[[#This Row],[63_FN2]]+Tableau_Lancer_la_requête_à_partir_de_Excel_Files[[#This Row],[69_FN2]]+Tableau_Lancer_la_requête_à_partir_de_Excel_Files[[#This Row],[71_FN2]]+Tableau_Lancer_la_requête_à_partir_de_Excel_Files[[#This Row],[81_FN2]]+Tableau_Lancer_la_requête_à_partir_de_Excel_Files[[#This Row],[82_FN2]]+Tableau_Lancer_la_requête_à_partir_de_Excel_Files[[#This Row],[87_FN2]]+Tableau_Lancer_la_requête_à_partir_de_Excel_Files[[#This Row],[89_FN2]]</f>
        <v>0</v>
      </c>
      <c r="AD122" s="9"/>
      <c r="AE122" s="9"/>
      <c r="AF122" s="9"/>
      <c r="AG122" s="9"/>
      <c r="AH122" s="9"/>
      <c r="AI122" s="9"/>
      <c r="AJ122" s="9"/>
      <c r="AK122" s="9"/>
      <c r="AL122" s="9"/>
      <c r="AM122" s="9"/>
      <c r="AN122" s="9"/>
      <c r="AO122" s="9"/>
      <c r="AP122" s="9"/>
      <c r="AQ122" s="9"/>
      <c r="AR122" s="9"/>
      <c r="AS122" s="9"/>
      <c r="AT122" s="9"/>
      <c r="AU122" s="9"/>
      <c r="AV122" s="9"/>
      <c r="AW122" s="9"/>
      <c r="AX122" s="9"/>
      <c r="AY122" s="9"/>
      <c r="AZ122" s="9">
        <v>0</v>
      </c>
      <c r="BA122" s="9">
        <v>0</v>
      </c>
      <c r="BB122" s="18"/>
      <c r="BC122" s="18"/>
      <c r="BD122" s="9"/>
      <c r="BP122" s="19"/>
      <c r="CL122" s="14"/>
    </row>
    <row r="123" spans="1:90" x14ac:dyDescent="0.25">
      <c r="A123" s="12" t="s">
        <v>5</v>
      </c>
      <c r="B123" s="15" t="s">
        <v>583</v>
      </c>
      <c r="C123" s="15" t="s">
        <v>583</v>
      </c>
      <c r="D123" s="18" t="s">
        <v>284</v>
      </c>
      <c r="E123" s="11" t="s">
        <v>584</v>
      </c>
      <c r="F123" s="11" t="s">
        <v>577</v>
      </c>
      <c r="G123" s="9">
        <v>10648.57</v>
      </c>
      <c r="H123" s="9">
        <v>7454</v>
      </c>
      <c r="I123" s="17" t="s">
        <v>210</v>
      </c>
      <c r="J123" s="15"/>
      <c r="K123" s="17" t="s">
        <v>212</v>
      </c>
      <c r="L123" s="15" t="s">
        <v>205</v>
      </c>
      <c r="M123" s="15" t="s">
        <v>206</v>
      </c>
      <c r="N123" s="15"/>
      <c r="O123" s="17"/>
      <c r="P123" s="9">
        <f>Tableau_Lancer_la_requête_à_partir_de_Excel_Files[[#This Row],[Aide Massif Obtenue]]+Tableau_Lancer_la_requête_à_partir_de_Excel_Files[[#This Row],[Autre Public2]]</f>
        <v>0</v>
      </c>
      <c r="Q123" s="13">
        <f>(Tableau_Lancer_la_requête_à_partir_de_Excel_Files[[#This Row],[Autre Public2]]+Tableau_Lancer_la_requête_à_partir_de_Excel_Files[[#This Row],[Aide Massif Obtenue]])/Tableau_Lancer_la_requête_à_partir_de_Excel_Files[[#This Row],[Coût total déposé]]</f>
        <v>0</v>
      </c>
      <c r="R123" s="9">
        <f>Tableau_Lancer_la_requête_à_partir_de_Excel_Files[[#This Row],[Total_Etat_FN2 ]]+Tableau_Lancer_la_requête_à_partir_de_Excel_Files[[#This Row],[Total_Regions_FN2 ]]+Tableau_Lancer_la_requête_à_partir_de_Excel_Files[[#This Row],[Total_Dpts_FN2 ]]+Tableau_Lancer_la_requête_à_partir_de_Excel_Files[[#This Row],[''Prévisionnel FEDER'']]</f>
        <v>0</v>
      </c>
      <c r="S123" s="16">
        <f>Tableau_Lancer_la_requête_à_partir_de_Excel_Files[[#This Row],[Aide Massif Obtenue]]/Tableau_Lancer_la_requête_à_partir_de_Excel_Files[[#This Row],[Coût total déposé]]</f>
        <v>0</v>
      </c>
      <c r="T123" s="9">
        <f>Tableau_Lancer_la_requête_à_partir_de_Excel_Files[[#This Row],[Aide Publique Obtenue]]-Tableau_Lancer_la_requête_à_partir_de_Excel_Files[[#This Row],[Aide Publique demandée]]</f>
        <v>-7454</v>
      </c>
      <c r="U123" s="9">
        <f>Tableau_Lancer_la_requête_à_partir_de_Excel_Files[[#This Row],[FNADT_FN2]]+Tableau_Lancer_la_requête_à_partir_de_Excel_Files[[#This Row],[AgricultureFN2]]</f>
        <v>0</v>
      </c>
      <c r="V123" s="9"/>
      <c r="W123" s="9"/>
      <c r="X123" s="9">
        <f>Tableau_Lancer_la_requête_à_partir_de_Excel_Files[[#This Row],[ALPC_FN2]]+Tableau_Lancer_la_requête_à_partir_de_Excel_Files[[#This Row],[AURA_FN2]]+Tableau_Lancer_la_requête_à_partir_de_Excel_Files[[#This Row],[BFC_FN2]]+Tableau_Lancer_la_requête_à_partir_de_Excel_Files[[#This Row],[LRMP_FN2]]</f>
        <v>0</v>
      </c>
      <c r="Y123" s="9"/>
      <c r="Z123" s="9"/>
      <c r="AA123" s="9"/>
      <c r="AB123" s="9"/>
      <c r="AC123" s="9">
        <f>Tableau_Lancer_la_requête_à_partir_de_Excel_Files[[#This Row],[03_FN2]]+Tableau_Lancer_la_requête_à_partir_de_Excel_Files[[#This Row],[07_FN2]]+Tableau_Lancer_la_requête_à_partir_de_Excel_Files[[#This Row],[11_FN2]]+Tableau_Lancer_la_requête_à_partir_de_Excel_Files[[#This Row],[12_FN2]]+Tableau_Lancer_la_requête_à_partir_de_Excel_Files[[#This Row],[15_FN2]]+Tableau_Lancer_la_requête_à_partir_de_Excel_Files[[#This Row],[19_FN2]]+Tableau_Lancer_la_requête_à_partir_de_Excel_Files[[#This Row],[21_FN2]]+Tableau_Lancer_la_requête_à_partir_de_Excel_Files[[#This Row],[23_FN2]]+Tableau_Lancer_la_requête_à_partir_de_Excel_Files[[#This Row],[30_FN2]]+Tableau_Lancer_la_requête_à_partir_de_Excel_Files[[#This Row],[34_FN2]]+Tableau_Lancer_la_requête_à_partir_de_Excel_Files[[#This Row],[42_FN2]]+Tableau_Lancer_la_requête_à_partir_de_Excel_Files[[#This Row],[43_FN2]]+Tableau_Lancer_la_requête_à_partir_de_Excel_Files[[#This Row],[46_FN2]]+Tableau_Lancer_la_requête_à_partir_de_Excel_Files[[#This Row],[48_FN2]]+Tableau_Lancer_la_requête_à_partir_de_Excel_Files[[#This Row],[58_FN2]]+Tableau_Lancer_la_requête_à_partir_de_Excel_Files[[#This Row],[63_FN2]]+Tableau_Lancer_la_requête_à_partir_de_Excel_Files[[#This Row],[69_FN2]]+Tableau_Lancer_la_requête_à_partir_de_Excel_Files[[#This Row],[71_FN2]]+Tableau_Lancer_la_requête_à_partir_de_Excel_Files[[#This Row],[81_FN2]]+Tableau_Lancer_la_requête_à_partir_de_Excel_Files[[#This Row],[82_FN2]]+Tableau_Lancer_la_requête_à_partir_de_Excel_Files[[#This Row],[87_FN2]]+Tableau_Lancer_la_requête_à_partir_de_Excel_Files[[#This Row],[89_FN2]]</f>
        <v>0</v>
      </c>
      <c r="AD123" s="9"/>
      <c r="AE123" s="9"/>
      <c r="AF123" s="9"/>
      <c r="AG123" s="9"/>
      <c r="AH123" s="9"/>
      <c r="AI123" s="9"/>
      <c r="AJ123" s="9"/>
      <c r="AK123" s="9"/>
      <c r="AL123" s="9"/>
      <c r="AM123" s="9"/>
      <c r="AN123" s="9"/>
      <c r="AO123" s="9"/>
      <c r="AP123" s="9"/>
      <c r="AQ123" s="9"/>
      <c r="AR123" s="9"/>
      <c r="AS123" s="9"/>
      <c r="AT123" s="9"/>
      <c r="AU123" s="9"/>
      <c r="AV123" s="9"/>
      <c r="AW123" s="9"/>
      <c r="AX123" s="9"/>
      <c r="AY123" s="9"/>
      <c r="AZ123" s="9">
        <v>0</v>
      </c>
      <c r="BA123" s="9">
        <v>0</v>
      </c>
      <c r="BB123" s="18"/>
      <c r="BC123" s="18"/>
      <c r="BD123" s="9"/>
      <c r="BP123" s="19"/>
      <c r="CL123" s="14"/>
    </row>
    <row r="124" spans="1:90" x14ac:dyDescent="0.25">
      <c r="A124" s="12" t="s">
        <v>5</v>
      </c>
      <c r="B124" s="15" t="s">
        <v>585</v>
      </c>
      <c r="C124" s="15" t="s">
        <v>585</v>
      </c>
      <c r="D124" s="18" t="s">
        <v>284</v>
      </c>
      <c r="E124" s="11" t="s">
        <v>586</v>
      </c>
      <c r="F124" s="11" t="s">
        <v>577</v>
      </c>
      <c r="G124" s="9">
        <v>12622.22</v>
      </c>
      <c r="H124" s="9">
        <v>8835.56</v>
      </c>
      <c r="I124" s="17" t="s">
        <v>210</v>
      </c>
      <c r="J124" s="15"/>
      <c r="K124" s="17" t="s">
        <v>212</v>
      </c>
      <c r="L124" s="15" t="s">
        <v>205</v>
      </c>
      <c r="M124" s="15" t="s">
        <v>206</v>
      </c>
      <c r="N124" s="15"/>
      <c r="O124" s="17"/>
      <c r="P124" s="9">
        <f>Tableau_Lancer_la_requête_à_partir_de_Excel_Files[[#This Row],[Aide Massif Obtenue]]+Tableau_Lancer_la_requête_à_partir_de_Excel_Files[[#This Row],[Autre Public2]]</f>
        <v>0</v>
      </c>
      <c r="Q124" s="13">
        <f>(Tableau_Lancer_la_requête_à_partir_de_Excel_Files[[#This Row],[Autre Public2]]+Tableau_Lancer_la_requête_à_partir_de_Excel_Files[[#This Row],[Aide Massif Obtenue]])/Tableau_Lancer_la_requête_à_partir_de_Excel_Files[[#This Row],[Coût total déposé]]</f>
        <v>0</v>
      </c>
      <c r="R124" s="9">
        <f>Tableau_Lancer_la_requête_à_partir_de_Excel_Files[[#This Row],[Total_Etat_FN2 ]]+Tableau_Lancer_la_requête_à_partir_de_Excel_Files[[#This Row],[Total_Regions_FN2 ]]+Tableau_Lancer_la_requête_à_partir_de_Excel_Files[[#This Row],[Total_Dpts_FN2 ]]+Tableau_Lancer_la_requête_à_partir_de_Excel_Files[[#This Row],[''Prévisionnel FEDER'']]</f>
        <v>0</v>
      </c>
      <c r="S124" s="16">
        <f>Tableau_Lancer_la_requête_à_partir_de_Excel_Files[[#This Row],[Aide Massif Obtenue]]/Tableau_Lancer_la_requête_à_partir_de_Excel_Files[[#This Row],[Coût total déposé]]</f>
        <v>0</v>
      </c>
      <c r="T124" s="9">
        <f>Tableau_Lancer_la_requête_à_partir_de_Excel_Files[[#This Row],[Aide Publique Obtenue]]-Tableau_Lancer_la_requête_à_partir_de_Excel_Files[[#This Row],[Aide Publique demandée]]</f>
        <v>-8835.56</v>
      </c>
      <c r="U124" s="9">
        <f>Tableau_Lancer_la_requête_à_partir_de_Excel_Files[[#This Row],[FNADT_FN2]]+Tableau_Lancer_la_requête_à_partir_de_Excel_Files[[#This Row],[AgricultureFN2]]</f>
        <v>0</v>
      </c>
      <c r="V124" s="9"/>
      <c r="W124" s="9"/>
      <c r="X124" s="9">
        <f>Tableau_Lancer_la_requête_à_partir_de_Excel_Files[[#This Row],[ALPC_FN2]]+Tableau_Lancer_la_requête_à_partir_de_Excel_Files[[#This Row],[AURA_FN2]]+Tableau_Lancer_la_requête_à_partir_de_Excel_Files[[#This Row],[BFC_FN2]]+Tableau_Lancer_la_requête_à_partir_de_Excel_Files[[#This Row],[LRMP_FN2]]</f>
        <v>0</v>
      </c>
      <c r="Y124" s="9"/>
      <c r="Z124" s="9"/>
      <c r="AA124" s="9"/>
      <c r="AB124" s="9"/>
      <c r="AC124" s="9">
        <f>Tableau_Lancer_la_requête_à_partir_de_Excel_Files[[#This Row],[03_FN2]]+Tableau_Lancer_la_requête_à_partir_de_Excel_Files[[#This Row],[07_FN2]]+Tableau_Lancer_la_requête_à_partir_de_Excel_Files[[#This Row],[11_FN2]]+Tableau_Lancer_la_requête_à_partir_de_Excel_Files[[#This Row],[12_FN2]]+Tableau_Lancer_la_requête_à_partir_de_Excel_Files[[#This Row],[15_FN2]]+Tableau_Lancer_la_requête_à_partir_de_Excel_Files[[#This Row],[19_FN2]]+Tableau_Lancer_la_requête_à_partir_de_Excel_Files[[#This Row],[21_FN2]]+Tableau_Lancer_la_requête_à_partir_de_Excel_Files[[#This Row],[23_FN2]]+Tableau_Lancer_la_requête_à_partir_de_Excel_Files[[#This Row],[30_FN2]]+Tableau_Lancer_la_requête_à_partir_de_Excel_Files[[#This Row],[34_FN2]]+Tableau_Lancer_la_requête_à_partir_de_Excel_Files[[#This Row],[42_FN2]]+Tableau_Lancer_la_requête_à_partir_de_Excel_Files[[#This Row],[43_FN2]]+Tableau_Lancer_la_requête_à_partir_de_Excel_Files[[#This Row],[46_FN2]]+Tableau_Lancer_la_requête_à_partir_de_Excel_Files[[#This Row],[48_FN2]]+Tableau_Lancer_la_requête_à_partir_de_Excel_Files[[#This Row],[58_FN2]]+Tableau_Lancer_la_requête_à_partir_de_Excel_Files[[#This Row],[63_FN2]]+Tableau_Lancer_la_requête_à_partir_de_Excel_Files[[#This Row],[69_FN2]]+Tableau_Lancer_la_requête_à_partir_de_Excel_Files[[#This Row],[71_FN2]]+Tableau_Lancer_la_requête_à_partir_de_Excel_Files[[#This Row],[81_FN2]]+Tableau_Lancer_la_requête_à_partir_de_Excel_Files[[#This Row],[82_FN2]]+Tableau_Lancer_la_requête_à_partir_de_Excel_Files[[#This Row],[87_FN2]]+Tableau_Lancer_la_requête_à_partir_de_Excel_Files[[#This Row],[89_FN2]]</f>
        <v>0</v>
      </c>
      <c r="AD124" s="9"/>
      <c r="AE124" s="9"/>
      <c r="AF124" s="9"/>
      <c r="AG124" s="9"/>
      <c r="AH124" s="9"/>
      <c r="AI124" s="9"/>
      <c r="AJ124" s="9"/>
      <c r="AK124" s="9"/>
      <c r="AL124" s="9"/>
      <c r="AM124" s="9"/>
      <c r="AN124" s="9"/>
      <c r="AO124" s="9"/>
      <c r="AP124" s="9"/>
      <c r="AQ124" s="9"/>
      <c r="AR124" s="9"/>
      <c r="AS124" s="9"/>
      <c r="AT124" s="9"/>
      <c r="AU124" s="9"/>
      <c r="AV124" s="9"/>
      <c r="AW124" s="9"/>
      <c r="AX124" s="9"/>
      <c r="AY124" s="9"/>
      <c r="AZ124" s="9">
        <v>0</v>
      </c>
      <c r="BA124" s="9">
        <v>0</v>
      </c>
      <c r="BB124" s="18"/>
      <c r="BC124" s="18"/>
      <c r="BD124" s="9"/>
      <c r="BP124" s="19"/>
      <c r="CL124" s="14"/>
    </row>
    <row r="125" spans="1:90" ht="30" x14ac:dyDescent="0.25">
      <c r="A125" s="12" t="s">
        <v>5</v>
      </c>
      <c r="B125" s="15" t="s">
        <v>587</v>
      </c>
      <c r="C125" s="15" t="s">
        <v>587</v>
      </c>
      <c r="D125" s="18" t="s">
        <v>284</v>
      </c>
      <c r="E125" s="11" t="s">
        <v>588</v>
      </c>
      <c r="F125" s="11" t="s">
        <v>577</v>
      </c>
      <c r="G125" s="9">
        <v>12819.32</v>
      </c>
      <c r="H125" s="9">
        <v>8973.52</v>
      </c>
      <c r="I125" s="17" t="s">
        <v>210</v>
      </c>
      <c r="J125" s="15"/>
      <c r="K125" s="17" t="s">
        <v>212</v>
      </c>
      <c r="L125" s="15" t="s">
        <v>205</v>
      </c>
      <c r="M125" s="15" t="s">
        <v>335</v>
      </c>
      <c r="N125" s="15"/>
      <c r="O125" s="17"/>
      <c r="P125" s="9">
        <f>Tableau_Lancer_la_requête_à_partir_de_Excel_Files[[#This Row],[Aide Massif Obtenue]]+Tableau_Lancer_la_requête_à_partir_de_Excel_Files[[#This Row],[Autre Public2]]</f>
        <v>0</v>
      </c>
      <c r="Q125" s="13">
        <f>(Tableau_Lancer_la_requête_à_partir_de_Excel_Files[[#This Row],[Autre Public2]]+Tableau_Lancer_la_requête_à_partir_de_Excel_Files[[#This Row],[Aide Massif Obtenue]])/Tableau_Lancer_la_requête_à_partir_de_Excel_Files[[#This Row],[Coût total déposé]]</f>
        <v>0</v>
      </c>
      <c r="R125" s="9">
        <f>Tableau_Lancer_la_requête_à_partir_de_Excel_Files[[#This Row],[Total_Etat_FN2 ]]+Tableau_Lancer_la_requête_à_partir_de_Excel_Files[[#This Row],[Total_Regions_FN2 ]]+Tableau_Lancer_la_requête_à_partir_de_Excel_Files[[#This Row],[Total_Dpts_FN2 ]]+Tableau_Lancer_la_requête_à_partir_de_Excel_Files[[#This Row],[''Prévisionnel FEDER'']]</f>
        <v>0</v>
      </c>
      <c r="S125" s="16">
        <f>Tableau_Lancer_la_requête_à_partir_de_Excel_Files[[#This Row],[Aide Massif Obtenue]]/Tableau_Lancer_la_requête_à_partir_de_Excel_Files[[#This Row],[Coût total déposé]]</f>
        <v>0</v>
      </c>
      <c r="T125" s="9">
        <f>Tableau_Lancer_la_requête_à_partir_de_Excel_Files[[#This Row],[Aide Publique Obtenue]]-Tableau_Lancer_la_requête_à_partir_de_Excel_Files[[#This Row],[Aide Publique demandée]]</f>
        <v>-8973.52</v>
      </c>
      <c r="U125" s="9">
        <f>Tableau_Lancer_la_requête_à_partir_de_Excel_Files[[#This Row],[FNADT_FN2]]+Tableau_Lancer_la_requête_à_partir_de_Excel_Files[[#This Row],[AgricultureFN2]]</f>
        <v>0</v>
      </c>
      <c r="V125" s="9"/>
      <c r="W125" s="9"/>
      <c r="X125" s="9">
        <f>Tableau_Lancer_la_requête_à_partir_de_Excel_Files[[#This Row],[ALPC_FN2]]+Tableau_Lancer_la_requête_à_partir_de_Excel_Files[[#This Row],[AURA_FN2]]+Tableau_Lancer_la_requête_à_partir_de_Excel_Files[[#This Row],[BFC_FN2]]+Tableau_Lancer_la_requête_à_partir_de_Excel_Files[[#This Row],[LRMP_FN2]]</f>
        <v>0</v>
      </c>
      <c r="Y125" s="9"/>
      <c r="Z125" s="9"/>
      <c r="AA125" s="9"/>
      <c r="AB125" s="9"/>
      <c r="AC125" s="9">
        <f>Tableau_Lancer_la_requête_à_partir_de_Excel_Files[[#This Row],[03_FN2]]+Tableau_Lancer_la_requête_à_partir_de_Excel_Files[[#This Row],[07_FN2]]+Tableau_Lancer_la_requête_à_partir_de_Excel_Files[[#This Row],[11_FN2]]+Tableau_Lancer_la_requête_à_partir_de_Excel_Files[[#This Row],[12_FN2]]+Tableau_Lancer_la_requête_à_partir_de_Excel_Files[[#This Row],[15_FN2]]+Tableau_Lancer_la_requête_à_partir_de_Excel_Files[[#This Row],[19_FN2]]+Tableau_Lancer_la_requête_à_partir_de_Excel_Files[[#This Row],[21_FN2]]+Tableau_Lancer_la_requête_à_partir_de_Excel_Files[[#This Row],[23_FN2]]+Tableau_Lancer_la_requête_à_partir_de_Excel_Files[[#This Row],[30_FN2]]+Tableau_Lancer_la_requête_à_partir_de_Excel_Files[[#This Row],[34_FN2]]+Tableau_Lancer_la_requête_à_partir_de_Excel_Files[[#This Row],[42_FN2]]+Tableau_Lancer_la_requête_à_partir_de_Excel_Files[[#This Row],[43_FN2]]+Tableau_Lancer_la_requête_à_partir_de_Excel_Files[[#This Row],[46_FN2]]+Tableau_Lancer_la_requête_à_partir_de_Excel_Files[[#This Row],[48_FN2]]+Tableau_Lancer_la_requête_à_partir_de_Excel_Files[[#This Row],[58_FN2]]+Tableau_Lancer_la_requête_à_partir_de_Excel_Files[[#This Row],[63_FN2]]+Tableau_Lancer_la_requête_à_partir_de_Excel_Files[[#This Row],[69_FN2]]+Tableau_Lancer_la_requête_à_partir_de_Excel_Files[[#This Row],[71_FN2]]+Tableau_Lancer_la_requête_à_partir_de_Excel_Files[[#This Row],[81_FN2]]+Tableau_Lancer_la_requête_à_partir_de_Excel_Files[[#This Row],[82_FN2]]+Tableau_Lancer_la_requête_à_partir_de_Excel_Files[[#This Row],[87_FN2]]+Tableau_Lancer_la_requête_à_partir_de_Excel_Files[[#This Row],[89_FN2]]</f>
        <v>0</v>
      </c>
      <c r="AD125" s="9"/>
      <c r="AE125" s="9"/>
      <c r="AF125" s="9"/>
      <c r="AG125" s="9"/>
      <c r="AH125" s="9"/>
      <c r="AI125" s="9"/>
      <c r="AJ125" s="9"/>
      <c r="AK125" s="9"/>
      <c r="AL125" s="9"/>
      <c r="AM125" s="9"/>
      <c r="AN125" s="9"/>
      <c r="AO125" s="9"/>
      <c r="AP125" s="9"/>
      <c r="AQ125" s="9"/>
      <c r="AR125" s="9"/>
      <c r="AS125" s="9"/>
      <c r="AT125" s="9"/>
      <c r="AU125" s="9"/>
      <c r="AV125" s="9"/>
      <c r="AW125" s="9"/>
      <c r="AX125" s="9"/>
      <c r="AY125" s="9"/>
      <c r="AZ125" s="9">
        <v>0</v>
      </c>
      <c r="BA125" s="9">
        <v>0</v>
      </c>
      <c r="BB125" s="18"/>
      <c r="BC125" s="18"/>
      <c r="BD125" s="9"/>
      <c r="BP125" s="19"/>
      <c r="CL125" s="14"/>
    </row>
    <row r="126" spans="1:90" x14ac:dyDescent="0.25">
      <c r="A126" s="12" t="s">
        <v>5</v>
      </c>
      <c r="B126" s="15" t="s">
        <v>589</v>
      </c>
      <c r="C126" s="15" t="s">
        <v>589</v>
      </c>
      <c r="D126" s="18" t="s">
        <v>284</v>
      </c>
      <c r="E126" s="11" t="s">
        <v>590</v>
      </c>
      <c r="F126" s="11" t="s">
        <v>577</v>
      </c>
      <c r="G126" s="9">
        <v>10270.130000000001</v>
      </c>
      <c r="H126" s="9">
        <v>7189.09</v>
      </c>
      <c r="I126" s="17" t="s">
        <v>210</v>
      </c>
      <c r="J126" s="15"/>
      <c r="K126" s="17" t="s">
        <v>212</v>
      </c>
      <c r="L126" s="15" t="s">
        <v>205</v>
      </c>
      <c r="M126" s="15" t="s">
        <v>335</v>
      </c>
      <c r="N126" s="15"/>
      <c r="O126" s="17"/>
      <c r="P126" s="9">
        <f>Tableau_Lancer_la_requête_à_partir_de_Excel_Files[[#This Row],[Aide Massif Obtenue]]+Tableau_Lancer_la_requête_à_partir_de_Excel_Files[[#This Row],[Autre Public2]]</f>
        <v>0</v>
      </c>
      <c r="Q126" s="13">
        <f>(Tableau_Lancer_la_requête_à_partir_de_Excel_Files[[#This Row],[Autre Public2]]+Tableau_Lancer_la_requête_à_partir_de_Excel_Files[[#This Row],[Aide Massif Obtenue]])/Tableau_Lancer_la_requête_à_partir_de_Excel_Files[[#This Row],[Coût total déposé]]</f>
        <v>0</v>
      </c>
      <c r="R126" s="9">
        <f>Tableau_Lancer_la_requête_à_partir_de_Excel_Files[[#This Row],[Total_Etat_FN2 ]]+Tableau_Lancer_la_requête_à_partir_de_Excel_Files[[#This Row],[Total_Regions_FN2 ]]+Tableau_Lancer_la_requête_à_partir_de_Excel_Files[[#This Row],[Total_Dpts_FN2 ]]+Tableau_Lancer_la_requête_à_partir_de_Excel_Files[[#This Row],[''Prévisionnel FEDER'']]</f>
        <v>0</v>
      </c>
      <c r="S126" s="16">
        <f>Tableau_Lancer_la_requête_à_partir_de_Excel_Files[[#This Row],[Aide Massif Obtenue]]/Tableau_Lancer_la_requête_à_partir_de_Excel_Files[[#This Row],[Coût total déposé]]</f>
        <v>0</v>
      </c>
      <c r="T126" s="9">
        <f>Tableau_Lancer_la_requête_à_partir_de_Excel_Files[[#This Row],[Aide Publique Obtenue]]-Tableau_Lancer_la_requête_à_partir_de_Excel_Files[[#This Row],[Aide Publique demandée]]</f>
        <v>-7189.09</v>
      </c>
      <c r="U126" s="9">
        <f>Tableau_Lancer_la_requête_à_partir_de_Excel_Files[[#This Row],[FNADT_FN2]]+Tableau_Lancer_la_requête_à_partir_de_Excel_Files[[#This Row],[AgricultureFN2]]</f>
        <v>0</v>
      </c>
      <c r="V126" s="9"/>
      <c r="W126" s="9"/>
      <c r="X126" s="9">
        <f>Tableau_Lancer_la_requête_à_partir_de_Excel_Files[[#This Row],[ALPC_FN2]]+Tableau_Lancer_la_requête_à_partir_de_Excel_Files[[#This Row],[AURA_FN2]]+Tableau_Lancer_la_requête_à_partir_de_Excel_Files[[#This Row],[BFC_FN2]]+Tableau_Lancer_la_requête_à_partir_de_Excel_Files[[#This Row],[LRMP_FN2]]</f>
        <v>0</v>
      </c>
      <c r="Y126" s="9"/>
      <c r="Z126" s="9"/>
      <c r="AA126" s="9"/>
      <c r="AB126" s="9"/>
      <c r="AC126" s="9">
        <f>Tableau_Lancer_la_requête_à_partir_de_Excel_Files[[#This Row],[03_FN2]]+Tableau_Lancer_la_requête_à_partir_de_Excel_Files[[#This Row],[07_FN2]]+Tableau_Lancer_la_requête_à_partir_de_Excel_Files[[#This Row],[11_FN2]]+Tableau_Lancer_la_requête_à_partir_de_Excel_Files[[#This Row],[12_FN2]]+Tableau_Lancer_la_requête_à_partir_de_Excel_Files[[#This Row],[15_FN2]]+Tableau_Lancer_la_requête_à_partir_de_Excel_Files[[#This Row],[19_FN2]]+Tableau_Lancer_la_requête_à_partir_de_Excel_Files[[#This Row],[21_FN2]]+Tableau_Lancer_la_requête_à_partir_de_Excel_Files[[#This Row],[23_FN2]]+Tableau_Lancer_la_requête_à_partir_de_Excel_Files[[#This Row],[30_FN2]]+Tableau_Lancer_la_requête_à_partir_de_Excel_Files[[#This Row],[34_FN2]]+Tableau_Lancer_la_requête_à_partir_de_Excel_Files[[#This Row],[42_FN2]]+Tableau_Lancer_la_requête_à_partir_de_Excel_Files[[#This Row],[43_FN2]]+Tableau_Lancer_la_requête_à_partir_de_Excel_Files[[#This Row],[46_FN2]]+Tableau_Lancer_la_requête_à_partir_de_Excel_Files[[#This Row],[48_FN2]]+Tableau_Lancer_la_requête_à_partir_de_Excel_Files[[#This Row],[58_FN2]]+Tableau_Lancer_la_requête_à_partir_de_Excel_Files[[#This Row],[63_FN2]]+Tableau_Lancer_la_requête_à_partir_de_Excel_Files[[#This Row],[69_FN2]]+Tableau_Lancer_la_requête_à_partir_de_Excel_Files[[#This Row],[71_FN2]]+Tableau_Lancer_la_requête_à_partir_de_Excel_Files[[#This Row],[81_FN2]]+Tableau_Lancer_la_requête_à_partir_de_Excel_Files[[#This Row],[82_FN2]]+Tableau_Lancer_la_requête_à_partir_de_Excel_Files[[#This Row],[87_FN2]]+Tableau_Lancer_la_requête_à_partir_de_Excel_Files[[#This Row],[89_FN2]]</f>
        <v>0</v>
      </c>
      <c r="AD126" s="9"/>
      <c r="AE126" s="9"/>
      <c r="AF126" s="9"/>
      <c r="AG126" s="9"/>
      <c r="AH126" s="9"/>
      <c r="AI126" s="9"/>
      <c r="AJ126" s="9"/>
      <c r="AK126" s="9"/>
      <c r="AL126" s="9"/>
      <c r="AM126" s="9"/>
      <c r="AN126" s="9"/>
      <c r="AO126" s="9"/>
      <c r="AP126" s="9"/>
      <c r="AQ126" s="9"/>
      <c r="AR126" s="9"/>
      <c r="AS126" s="9"/>
      <c r="AT126" s="9"/>
      <c r="AU126" s="9"/>
      <c r="AV126" s="9"/>
      <c r="AW126" s="9"/>
      <c r="AX126" s="9"/>
      <c r="AY126" s="9"/>
      <c r="AZ126" s="9">
        <v>0</v>
      </c>
      <c r="BA126" s="9">
        <v>0</v>
      </c>
      <c r="BB126" s="18"/>
      <c r="BC126" s="18"/>
      <c r="BD126" s="9"/>
      <c r="BP126" s="19"/>
      <c r="CL126" s="14"/>
    </row>
    <row r="127" spans="1:90" x14ac:dyDescent="0.25">
      <c r="A127" s="12" t="s">
        <v>5</v>
      </c>
      <c r="B127" s="15" t="s">
        <v>591</v>
      </c>
      <c r="C127" s="15" t="s">
        <v>591</v>
      </c>
      <c r="D127" s="18" t="s">
        <v>284</v>
      </c>
      <c r="E127" s="11" t="s">
        <v>592</v>
      </c>
      <c r="F127" s="11" t="s">
        <v>577</v>
      </c>
      <c r="G127" s="9">
        <v>21482.600000000002</v>
      </c>
      <c r="H127" s="9">
        <v>17186.080000000002</v>
      </c>
      <c r="I127" s="17" t="s">
        <v>213</v>
      </c>
      <c r="J127" s="15"/>
      <c r="K127" s="17" t="s">
        <v>212</v>
      </c>
      <c r="L127" s="15" t="s">
        <v>205</v>
      </c>
      <c r="M127" s="15"/>
      <c r="N127" s="15"/>
      <c r="O127" s="17"/>
      <c r="P127" s="9">
        <f>Tableau_Lancer_la_requête_à_partir_de_Excel_Files[[#This Row],[Aide Massif Obtenue]]+Tableau_Lancer_la_requête_à_partir_de_Excel_Files[[#This Row],[Autre Public2]]</f>
        <v>0</v>
      </c>
      <c r="Q127" s="13">
        <f>(Tableau_Lancer_la_requête_à_partir_de_Excel_Files[[#This Row],[Autre Public2]]+Tableau_Lancer_la_requête_à_partir_de_Excel_Files[[#This Row],[Aide Massif Obtenue]])/Tableau_Lancer_la_requête_à_partir_de_Excel_Files[[#This Row],[Coût total déposé]]</f>
        <v>0</v>
      </c>
      <c r="R127" s="9">
        <f>Tableau_Lancer_la_requête_à_partir_de_Excel_Files[[#This Row],[Total_Etat_FN2 ]]+Tableau_Lancer_la_requête_à_partir_de_Excel_Files[[#This Row],[Total_Regions_FN2 ]]+Tableau_Lancer_la_requête_à_partir_de_Excel_Files[[#This Row],[Total_Dpts_FN2 ]]+Tableau_Lancer_la_requête_à_partir_de_Excel_Files[[#This Row],[''Prévisionnel FEDER'']]</f>
        <v>0</v>
      </c>
      <c r="S127" s="16">
        <f>Tableau_Lancer_la_requête_à_partir_de_Excel_Files[[#This Row],[Aide Massif Obtenue]]/Tableau_Lancer_la_requête_à_partir_de_Excel_Files[[#This Row],[Coût total déposé]]</f>
        <v>0</v>
      </c>
      <c r="T127" s="9">
        <f>Tableau_Lancer_la_requête_à_partir_de_Excel_Files[[#This Row],[Aide Publique Obtenue]]-Tableau_Lancer_la_requête_à_partir_de_Excel_Files[[#This Row],[Aide Publique demandée]]</f>
        <v>-17186.080000000002</v>
      </c>
      <c r="U127" s="9">
        <f>Tableau_Lancer_la_requête_à_partir_de_Excel_Files[[#This Row],[FNADT_FN2]]+Tableau_Lancer_la_requête_à_partir_de_Excel_Files[[#This Row],[AgricultureFN2]]</f>
        <v>0</v>
      </c>
      <c r="V127" s="9"/>
      <c r="W127" s="9"/>
      <c r="X127" s="9">
        <f>Tableau_Lancer_la_requête_à_partir_de_Excel_Files[[#This Row],[ALPC_FN2]]+Tableau_Lancer_la_requête_à_partir_de_Excel_Files[[#This Row],[AURA_FN2]]+Tableau_Lancer_la_requête_à_partir_de_Excel_Files[[#This Row],[BFC_FN2]]+Tableau_Lancer_la_requête_à_partir_de_Excel_Files[[#This Row],[LRMP_FN2]]</f>
        <v>0</v>
      </c>
      <c r="Y127" s="9"/>
      <c r="Z127" s="9"/>
      <c r="AA127" s="9"/>
      <c r="AB127" s="9"/>
      <c r="AC127" s="9">
        <f>Tableau_Lancer_la_requête_à_partir_de_Excel_Files[[#This Row],[03_FN2]]+Tableau_Lancer_la_requête_à_partir_de_Excel_Files[[#This Row],[07_FN2]]+Tableau_Lancer_la_requête_à_partir_de_Excel_Files[[#This Row],[11_FN2]]+Tableau_Lancer_la_requête_à_partir_de_Excel_Files[[#This Row],[12_FN2]]+Tableau_Lancer_la_requête_à_partir_de_Excel_Files[[#This Row],[15_FN2]]+Tableau_Lancer_la_requête_à_partir_de_Excel_Files[[#This Row],[19_FN2]]+Tableau_Lancer_la_requête_à_partir_de_Excel_Files[[#This Row],[21_FN2]]+Tableau_Lancer_la_requête_à_partir_de_Excel_Files[[#This Row],[23_FN2]]+Tableau_Lancer_la_requête_à_partir_de_Excel_Files[[#This Row],[30_FN2]]+Tableau_Lancer_la_requête_à_partir_de_Excel_Files[[#This Row],[34_FN2]]+Tableau_Lancer_la_requête_à_partir_de_Excel_Files[[#This Row],[42_FN2]]+Tableau_Lancer_la_requête_à_partir_de_Excel_Files[[#This Row],[43_FN2]]+Tableau_Lancer_la_requête_à_partir_de_Excel_Files[[#This Row],[46_FN2]]+Tableau_Lancer_la_requête_à_partir_de_Excel_Files[[#This Row],[48_FN2]]+Tableau_Lancer_la_requête_à_partir_de_Excel_Files[[#This Row],[58_FN2]]+Tableau_Lancer_la_requête_à_partir_de_Excel_Files[[#This Row],[63_FN2]]+Tableau_Lancer_la_requête_à_partir_de_Excel_Files[[#This Row],[69_FN2]]+Tableau_Lancer_la_requête_à_partir_de_Excel_Files[[#This Row],[71_FN2]]+Tableau_Lancer_la_requête_à_partir_de_Excel_Files[[#This Row],[81_FN2]]+Tableau_Lancer_la_requête_à_partir_de_Excel_Files[[#This Row],[82_FN2]]+Tableau_Lancer_la_requête_à_partir_de_Excel_Files[[#This Row],[87_FN2]]+Tableau_Lancer_la_requête_à_partir_de_Excel_Files[[#This Row],[89_FN2]]</f>
        <v>0</v>
      </c>
      <c r="AD127" s="9"/>
      <c r="AE127" s="9"/>
      <c r="AF127" s="9"/>
      <c r="AG127" s="9"/>
      <c r="AH127" s="9"/>
      <c r="AI127" s="9"/>
      <c r="AJ127" s="9"/>
      <c r="AK127" s="9"/>
      <c r="AL127" s="9"/>
      <c r="AM127" s="9"/>
      <c r="AN127" s="9"/>
      <c r="AO127" s="9"/>
      <c r="AP127" s="9"/>
      <c r="AQ127" s="9"/>
      <c r="AR127" s="9"/>
      <c r="AS127" s="9"/>
      <c r="AT127" s="9"/>
      <c r="AU127" s="9"/>
      <c r="AV127" s="9"/>
      <c r="AW127" s="9"/>
      <c r="AX127" s="9"/>
      <c r="AY127" s="9"/>
      <c r="AZ127" s="9">
        <v>0</v>
      </c>
      <c r="BA127" s="9">
        <v>0</v>
      </c>
      <c r="BB127" s="18"/>
      <c r="BC127" s="18"/>
      <c r="BD127" s="9"/>
      <c r="BP127" s="19"/>
      <c r="CL127" s="14"/>
    </row>
    <row r="128" spans="1:90" x14ac:dyDescent="0.25">
      <c r="A128" s="12" t="s">
        <v>5</v>
      </c>
      <c r="B128" s="15" t="s">
        <v>593</v>
      </c>
      <c r="C128" s="15" t="s">
        <v>593</v>
      </c>
      <c r="D128" s="18" t="s">
        <v>284</v>
      </c>
      <c r="E128" s="11" t="s">
        <v>283</v>
      </c>
      <c r="F128" s="11" t="s">
        <v>577</v>
      </c>
      <c r="G128" s="9">
        <v>15900</v>
      </c>
      <c r="H128" s="9">
        <v>11130</v>
      </c>
      <c r="I128" s="17" t="s">
        <v>210</v>
      </c>
      <c r="J128" s="15"/>
      <c r="K128" s="17" t="s">
        <v>212</v>
      </c>
      <c r="L128" s="15" t="s">
        <v>205</v>
      </c>
      <c r="M128" s="15"/>
      <c r="N128" s="15"/>
      <c r="O128" s="17"/>
      <c r="P128" s="9">
        <f>Tableau_Lancer_la_requête_à_partir_de_Excel_Files[[#This Row],[Aide Massif Obtenue]]+Tableau_Lancer_la_requête_à_partir_de_Excel_Files[[#This Row],[Autre Public2]]</f>
        <v>0</v>
      </c>
      <c r="Q128" s="13">
        <f>(Tableau_Lancer_la_requête_à_partir_de_Excel_Files[[#This Row],[Autre Public2]]+Tableau_Lancer_la_requête_à_partir_de_Excel_Files[[#This Row],[Aide Massif Obtenue]])/Tableau_Lancer_la_requête_à_partir_de_Excel_Files[[#This Row],[Coût total déposé]]</f>
        <v>0</v>
      </c>
      <c r="R128" s="9">
        <f>Tableau_Lancer_la_requête_à_partir_de_Excel_Files[[#This Row],[Total_Etat_FN2 ]]+Tableau_Lancer_la_requête_à_partir_de_Excel_Files[[#This Row],[Total_Regions_FN2 ]]+Tableau_Lancer_la_requête_à_partir_de_Excel_Files[[#This Row],[Total_Dpts_FN2 ]]+Tableau_Lancer_la_requête_à_partir_de_Excel_Files[[#This Row],[''Prévisionnel FEDER'']]</f>
        <v>0</v>
      </c>
      <c r="S128" s="16">
        <f>Tableau_Lancer_la_requête_à_partir_de_Excel_Files[[#This Row],[Aide Massif Obtenue]]/Tableau_Lancer_la_requête_à_partir_de_Excel_Files[[#This Row],[Coût total déposé]]</f>
        <v>0</v>
      </c>
      <c r="T128" s="9">
        <f>Tableau_Lancer_la_requête_à_partir_de_Excel_Files[[#This Row],[Aide Publique Obtenue]]-Tableau_Lancer_la_requête_à_partir_de_Excel_Files[[#This Row],[Aide Publique demandée]]</f>
        <v>-11130</v>
      </c>
      <c r="U128" s="9">
        <f>Tableau_Lancer_la_requête_à_partir_de_Excel_Files[[#This Row],[FNADT_FN2]]+Tableau_Lancer_la_requête_à_partir_de_Excel_Files[[#This Row],[AgricultureFN2]]</f>
        <v>0</v>
      </c>
      <c r="V128" s="9"/>
      <c r="W128" s="9"/>
      <c r="X128" s="9">
        <f>Tableau_Lancer_la_requête_à_partir_de_Excel_Files[[#This Row],[ALPC_FN2]]+Tableau_Lancer_la_requête_à_partir_de_Excel_Files[[#This Row],[AURA_FN2]]+Tableau_Lancer_la_requête_à_partir_de_Excel_Files[[#This Row],[BFC_FN2]]+Tableau_Lancer_la_requête_à_partir_de_Excel_Files[[#This Row],[LRMP_FN2]]</f>
        <v>0</v>
      </c>
      <c r="Y128" s="9"/>
      <c r="Z128" s="9"/>
      <c r="AA128" s="9"/>
      <c r="AB128" s="9"/>
      <c r="AC128" s="9">
        <f>Tableau_Lancer_la_requête_à_partir_de_Excel_Files[[#This Row],[03_FN2]]+Tableau_Lancer_la_requête_à_partir_de_Excel_Files[[#This Row],[07_FN2]]+Tableau_Lancer_la_requête_à_partir_de_Excel_Files[[#This Row],[11_FN2]]+Tableau_Lancer_la_requête_à_partir_de_Excel_Files[[#This Row],[12_FN2]]+Tableau_Lancer_la_requête_à_partir_de_Excel_Files[[#This Row],[15_FN2]]+Tableau_Lancer_la_requête_à_partir_de_Excel_Files[[#This Row],[19_FN2]]+Tableau_Lancer_la_requête_à_partir_de_Excel_Files[[#This Row],[21_FN2]]+Tableau_Lancer_la_requête_à_partir_de_Excel_Files[[#This Row],[23_FN2]]+Tableau_Lancer_la_requête_à_partir_de_Excel_Files[[#This Row],[30_FN2]]+Tableau_Lancer_la_requête_à_partir_de_Excel_Files[[#This Row],[34_FN2]]+Tableau_Lancer_la_requête_à_partir_de_Excel_Files[[#This Row],[42_FN2]]+Tableau_Lancer_la_requête_à_partir_de_Excel_Files[[#This Row],[43_FN2]]+Tableau_Lancer_la_requête_à_partir_de_Excel_Files[[#This Row],[46_FN2]]+Tableau_Lancer_la_requête_à_partir_de_Excel_Files[[#This Row],[48_FN2]]+Tableau_Lancer_la_requête_à_partir_de_Excel_Files[[#This Row],[58_FN2]]+Tableau_Lancer_la_requête_à_partir_de_Excel_Files[[#This Row],[63_FN2]]+Tableau_Lancer_la_requête_à_partir_de_Excel_Files[[#This Row],[69_FN2]]+Tableau_Lancer_la_requête_à_partir_de_Excel_Files[[#This Row],[71_FN2]]+Tableau_Lancer_la_requête_à_partir_de_Excel_Files[[#This Row],[81_FN2]]+Tableau_Lancer_la_requête_à_partir_de_Excel_Files[[#This Row],[82_FN2]]+Tableau_Lancer_la_requête_à_partir_de_Excel_Files[[#This Row],[87_FN2]]+Tableau_Lancer_la_requête_à_partir_de_Excel_Files[[#This Row],[89_FN2]]</f>
        <v>0</v>
      </c>
      <c r="AD128" s="9"/>
      <c r="AE128" s="9"/>
      <c r="AF128" s="9"/>
      <c r="AG128" s="9"/>
      <c r="AH128" s="9"/>
      <c r="AI128" s="9"/>
      <c r="AJ128" s="9"/>
      <c r="AK128" s="9"/>
      <c r="AL128" s="9"/>
      <c r="AM128" s="9"/>
      <c r="AN128" s="9"/>
      <c r="AO128" s="9"/>
      <c r="AP128" s="9"/>
      <c r="AQ128" s="9"/>
      <c r="AR128" s="9"/>
      <c r="AS128" s="9"/>
      <c r="AT128" s="9"/>
      <c r="AU128" s="9"/>
      <c r="AV128" s="9"/>
      <c r="AW128" s="9"/>
      <c r="AX128" s="9"/>
      <c r="AY128" s="9"/>
      <c r="AZ128" s="9">
        <v>0</v>
      </c>
      <c r="BA128" s="9">
        <v>0</v>
      </c>
      <c r="BB128" s="18"/>
      <c r="BC128" s="18"/>
      <c r="BD128" s="9"/>
      <c r="BP128" s="19"/>
      <c r="CL128" s="14"/>
    </row>
    <row r="129" spans="1:90" x14ac:dyDescent="0.25">
      <c r="A129" s="12" t="s">
        <v>5</v>
      </c>
      <c r="B129" s="15" t="s">
        <v>594</v>
      </c>
      <c r="C129" s="15" t="s">
        <v>594</v>
      </c>
      <c r="D129" s="18" t="s">
        <v>284</v>
      </c>
      <c r="E129" s="11" t="s">
        <v>595</v>
      </c>
      <c r="F129" s="11" t="s">
        <v>577</v>
      </c>
      <c r="G129" s="9">
        <v>10855.96</v>
      </c>
      <c r="H129" s="9">
        <v>7599.17</v>
      </c>
      <c r="I129" s="17" t="s">
        <v>210</v>
      </c>
      <c r="J129" s="15"/>
      <c r="K129" s="17" t="s">
        <v>212</v>
      </c>
      <c r="L129" s="15" t="s">
        <v>205</v>
      </c>
      <c r="M129" s="15" t="s">
        <v>221</v>
      </c>
      <c r="N129" s="15"/>
      <c r="O129" s="17"/>
      <c r="P129" s="9">
        <f>Tableau_Lancer_la_requête_à_partir_de_Excel_Files[[#This Row],[Aide Massif Obtenue]]+Tableau_Lancer_la_requête_à_partir_de_Excel_Files[[#This Row],[Autre Public2]]</f>
        <v>0</v>
      </c>
      <c r="Q129" s="13">
        <f>(Tableau_Lancer_la_requête_à_partir_de_Excel_Files[[#This Row],[Autre Public2]]+Tableau_Lancer_la_requête_à_partir_de_Excel_Files[[#This Row],[Aide Massif Obtenue]])/Tableau_Lancer_la_requête_à_partir_de_Excel_Files[[#This Row],[Coût total déposé]]</f>
        <v>0</v>
      </c>
      <c r="R129" s="9">
        <f>Tableau_Lancer_la_requête_à_partir_de_Excel_Files[[#This Row],[Total_Etat_FN2 ]]+Tableau_Lancer_la_requête_à_partir_de_Excel_Files[[#This Row],[Total_Regions_FN2 ]]+Tableau_Lancer_la_requête_à_partir_de_Excel_Files[[#This Row],[Total_Dpts_FN2 ]]+Tableau_Lancer_la_requête_à_partir_de_Excel_Files[[#This Row],[''Prévisionnel FEDER'']]</f>
        <v>0</v>
      </c>
      <c r="S129" s="16">
        <f>Tableau_Lancer_la_requête_à_partir_de_Excel_Files[[#This Row],[Aide Massif Obtenue]]/Tableau_Lancer_la_requête_à_partir_de_Excel_Files[[#This Row],[Coût total déposé]]</f>
        <v>0</v>
      </c>
      <c r="T129" s="9">
        <f>Tableau_Lancer_la_requête_à_partir_de_Excel_Files[[#This Row],[Aide Publique Obtenue]]-Tableau_Lancer_la_requête_à_partir_de_Excel_Files[[#This Row],[Aide Publique demandée]]</f>
        <v>-7599.17</v>
      </c>
      <c r="U129" s="9">
        <f>Tableau_Lancer_la_requête_à_partir_de_Excel_Files[[#This Row],[FNADT_FN2]]+Tableau_Lancer_la_requête_à_partir_de_Excel_Files[[#This Row],[AgricultureFN2]]</f>
        <v>0</v>
      </c>
      <c r="V129" s="9"/>
      <c r="W129" s="9"/>
      <c r="X129" s="9">
        <f>Tableau_Lancer_la_requête_à_partir_de_Excel_Files[[#This Row],[ALPC_FN2]]+Tableau_Lancer_la_requête_à_partir_de_Excel_Files[[#This Row],[AURA_FN2]]+Tableau_Lancer_la_requête_à_partir_de_Excel_Files[[#This Row],[BFC_FN2]]+Tableau_Lancer_la_requête_à_partir_de_Excel_Files[[#This Row],[LRMP_FN2]]</f>
        <v>0</v>
      </c>
      <c r="Y129" s="9"/>
      <c r="Z129" s="9"/>
      <c r="AA129" s="9"/>
      <c r="AB129" s="9"/>
      <c r="AC129" s="9">
        <f>Tableau_Lancer_la_requête_à_partir_de_Excel_Files[[#This Row],[03_FN2]]+Tableau_Lancer_la_requête_à_partir_de_Excel_Files[[#This Row],[07_FN2]]+Tableau_Lancer_la_requête_à_partir_de_Excel_Files[[#This Row],[11_FN2]]+Tableau_Lancer_la_requête_à_partir_de_Excel_Files[[#This Row],[12_FN2]]+Tableau_Lancer_la_requête_à_partir_de_Excel_Files[[#This Row],[15_FN2]]+Tableau_Lancer_la_requête_à_partir_de_Excel_Files[[#This Row],[19_FN2]]+Tableau_Lancer_la_requête_à_partir_de_Excel_Files[[#This Row],[21_FN2]]+Tableau_Lancer_la_requête_à_partir_de_Excel_Files[[#This Row],[23_FN2]]+Tableau_Lancer_la_requête_à_partir_de_Excel_Files[[#This Row],[30_FN2]]+Tableau_Lancer_la_requête_à_partir_de_Excel_Files[[#This Row],[34_FN2]]+Tableau_Lancer_la_requête_à_partir_de_Excel_Files[[#This Row],[42_FN2]]+Tableau_Lancer_la_requête_à_partir_de_Excel_Files[[#This Row],[43_FN2]]+Tableau_Lancer_la_requête_à_partir_de_Excel_Files[[#This Row],[46_FN2]]+Tableau_Lancer_la_requête_à_partir_de_Excel_Files[[#This Row],[48_FN2]]+Tableau_Lancer_la_requête_à_partir_de_Excel_Files[[#This Row],[58_FN2]]+Tableau_Lancer_la_requête_à_partir_de_Excel_Files[[#This Row],[63_FN2]]+Tableau_Lancer_la_requête_à_partir_de_Excel_Files[[#This Row],[69_FN2]]+Tableau_Lancer_la_requête_à_partir_de_Excel_Files[[#This Row],[71_FN2]]+Tableau_Lancer_la_requête_à_partir_de_Excel_Files[[#This Row],[81_FN2]]+Tableau_Lancer_la_requête_à_partir_de_Excel_Files[[#This Row],[82_FN2]]+Tableau_Lancer_la_requête_à_partir_de_Excel_Files[[#This Row],[87_FN2]]+Tableau_Lancer_la_requête_à_partir_de_Excel_Files[[#This Row],[89_FN2]]</f>
        <v>0</v>
      </c>
      <c r="AD129" s="9"/>
      <c r="AE129" s="9"/>
      <c r="AF129" s="9"/>
      <c r="AG129" s="9"/>
      <c r="AH129" s="9"/>
      <c r="AI129" s="9"/>
      <c r="AJ129" s="9"/>
      <c r="AK129" s="9"/>
      <c r="AL129" s="9"/>
      <c r="AM129" s="9"/>
      <c r="AN129" s="9"/>
      <c r="AO129" s="9"/>
      <c r="AP129" s="9"/>
      <c r="AQ129" s="9"/>
      <c r="AR129" s="9"/>
      <c r="AS129" s="9"/>
      <c r="AT129" s="9"/>
      <c r="AU129" s="9"/>
      <c r="AV129" s="9"/>
      <c r="AW129" s="9"/>
      <c r="AX129" s="9"/>
      <c r="AY129" s="9"/>
      <c r="AZ129" s="9">
        <v>0</v>
      </c>
      <c r="BA129" s="9">
        <v>0</v>
      </c>
      <c r="BB129" s="18"/>
      <c r="BC129" s="18"/>
      <c r="BD129" s="9"/>
      <c r="BP129" s="19"/>
      <c r="CL129" s="14"/>
    </row>
    <row r="130" spans="1:90" x14ac:dyDescent="0.25">
      <c r="A130" s="12" t="s">
        <v>5</v>
      </c>
      <c r="B130" s="15" t="s">
        <v>596</v>
      </c>
      <c r="C130" s="15" t="s">
        <v>596</v>
      </c>
      <c r="D130" s="18" t="s">
        <v>284</v>
      </c>
      <c r="E130" s="11" t="s">
        <v>597</v>
      </c>
      <c r="F130" s="11" t="s">
        <v>577</v>
      </c>
      <c r="G130" s="9">
        <v>33828.400000000001</v>
      </c>
      <c r="H130" s="9">
        <v>23679.88</v>
      </c>
      <c r="I130" s="17" t="s">
        <v>210</v>
      </c>
      <c r="J130" s="15"/>
      <c r="K130" s="17" t="s">
        <v>212</v>
      </c>
      <c r="L130" s="15" t="s">
        <v>205</v>
      </c>
      <c r="M130" s="15"/>
      <c r="N130" s="15"/>
      <c r="O130" s="17"/>
      <c r="P130" s="9">
        <f>Tableau_Lancer_la_requête_à_partir_de_Excel_Files[[#This Row],[Aide Massif Obtenue]]+Tableau_Lancer_la_requête_à_partir_de_Excel_Files[[#This Row],[Autre Public2]]</f>
        <v>0</v>
      </c>
      <c r="Q130" s="13">
        <f>(Tableau_Lancer_la_requête_à_partir_de_Excel_Files[[#This Row],[Autre Public2]]+Tableau_Lancer_la_requête_à_partir_de_Excel_Files[[#This Row],[Aide Massif Obtenue]])/Tableau_Lancer_la_requête_à_partir_de_Excel_Files[[#This Row],[Coût total déposé]]</f>
        <v>0</v>
      </c>
      <c r="R130" s="9">
        <f>Tableau_Lancer_la_requête_à_partir_de_Excel_Files[[#This Row],[Total_Etat_FN2 ]]+Tableau_Lancer_la_requête_à_partir_de_Excel_Files[[#This Row],[Total_Regions_FN2 ]]+Tableau_Lancer_la_requête_à_partir_de_Excel_Files[[#This Row],[Total_Dpts_FN2 ]]+Tableau_Lancer_la_requête_à_partir_de_Excel_Files[[#This Row],[''Prévisionnel FEDER'']]</f>
        <v>0</v>
      </c>
      <c r="S130" s="16">
        <f>Tableau_Lancer_la_requête_à_partir_de_Excel_Files[[#This Row],[Aide Massif Obtenue]]/Tableau_Lancer_la_requête_à_partir_de_Excel_Files[[#This Row],[Coût total déposé]]</f>
        <v>0</v>
      </c>
      <c r="T130" s="9">
        <f>Tableau_Lancer_la_requête_à_partir_de_Excel_Files[[#This Row],[Aide Publique Obtenue]]-Tableau_Lancer_la_requête_à_partir_de_Excel_Files[[#This Row],[Aide Publique demandée]]</f>
        <v>-23679.88</v>
      </c>
      <c r="U130" s="9">
        <f>Tableau_Lancer_la_requête_à_partir_de_Excel_Files[[#This Row],[FNADT_FN2]]+Tableau_Lancer_la_requête_à_partir_de_Excel_Files[[#This Row],[AgricultureFN2]]</f>
        <v>0</v>
      </c>
      <c r="V130" s="9"/>
      <c r="W130" s="9"/>
      <c r="X130" s="9">
        <f>Tableau_Lancer_la_requête_à_partir_de_Excel_Files[[#This Row],[ALPC_FN2]]+Tableau_Lancer_la_requête_à_partir_de_Excel_Files[[#This Row],[AURA_FN2]]+Tableau_Lancer_la_requête_à_partir_de_Excel_Files[[#This Row],[BFC_FN2]]+Tableau_Lancer_la_requête_à_partir_de_Excel_Files[[#This Row],[LRMP_FN2]]</f>
        <v>0</v>
      </c>
      <c r="Y130" s="9"/>
      <c r="Z130" s="9"/>
      <c r="AA130" s="9"/>
      <c r="AB130" s="9"/>
      <c r="AC130" s="9">
        <f>Tableau_Lancer_la_requête_à_partir_de_Excel_Files[[#This Row],[03_FN2]]+Tableau_Lancer_la_requête_à_partir_de_Excel_Files[[#This Row],[07_FN2]]+Tableau_Lancer_la_requête_à_partir_de_Excel_Files[[#This Row],[11_FN2]]+Tableau_Lancer_la_requête_à_partir_de_Excel_Files[[#This Row],[12_FN2]]+Tableau_Lancer_la_requête_à_partir_de_Excel_Files[[#This Row],[15_FN2]]+Tableau_Lancer_la_requête_à_partir_de_Excel_Files[[#This Row],[19_FN2]]+Tableau_Lancer_la_requête_à_partir_de_Excel_Files[[#This Row],[21_FN2]]+Tableau_Lancer_la_requête_à_partir_de_Excel_Files[[#This Row],[23_FN2]]+Tableau_Lancer_la_requête_à_partir_de_Excel_Files[[#This Row],[30_FN2]]+Tableau_Lancer_la_requête_à_partir_de_Excel_Files[[#This Row],[34_FN2]]+Tableau_Lancer_la_requête_à_partir_de_Excel_Files[[#This Row],[42_FN2]]+Tableau_Lancer_la_requête_à_partir_de_Excel_Files[[#This Row],[43_FN2]]+Tableau_Lancer_la_requête_à_partir_de_Excel_Files[[#This Row],[46_FN2]]+Tableau_Lancer_la_requête_à_partir_de_Excel_Files[[#This Row],[48_FN2]]+Tableau_Lancer_la_requête_à_partir_de_Excel_Files[[#This Row],[58_FN2]]+Tableau_Lancer_la_requête_à_partir_de_Excel_Files[[#This Row],[63_FN2]]+Tableau_Lancer_la_requête_à_partir_de_Excel_Files[[#This Row],[69_FN2]]+Tableau_Lancer_la_requête_à_partir_de_Excel_Files[[#This Row],[71_FN2]]+Tableau_Lancer_la_requête_à_partir_de_Excel_Files[[#This Row],[81_FN2]]+Tableau_Lancer_la_requête_à_partir_de_Excel_Files[[#This Row],[82_FN2]]+Tableau_Lancer_la_requête_à_partir_de_Excel_Files[[#This Row],[87_FN2]]+Tableau_Lancer_la_requête_à_partir_de_Excel_Files[[#This Row],[89_FN2]]</f>
        <v>0</v>
      </c>
      <c r="AD130" s="9"/>
      <c r="AE130" s="9"/>
      <c r="AF130" s="9"/>
      <c r="AG130" s="9"/>
      <c r="AH130" s="9"/>
      <c r="AI130" s="9"/>
      <c r="AJ130" s="9"/>
      <c r="AK130" s="9"/>
      <c r="AL130" s="9"/>
      <c r="AM130" s="9"/>
      <c r="AN130" s="9"/>
      <c r="AO130" s="9"/>
      <c r="AP130" s="9"/>
      <c r="AQ130" s="9"/>
      <c r="AR130" s="9"/>
      <c r="AS130" s="9"/>
      <c r="AT130" s="9"/>
      <c r="AU130" s="9"/>
      <c r="AV130" s="9"/>
      <c r="AW130" s="9"/>
      <c r="AX130" s="9"/>
      <c r="AY130" s="9"/>
      <c r="AZ130" s="9">
        <v>0</v>
      </c>
      <c r="BA130" s="9">
        <v>0</v>
      </c>
      <c r="BB130" s="18"/>
      <c r="BC130" s="18"/>
      <c r="BD130" s="9"/>
      <c r="BP130" s="19"/>
      <c r="CL130" s="14"/>
    </row>
    <row r="131" spans="1:90" x14ac:dyDescent="0.25">
      <c r="A131" s="12" t="s">
        <v>5</v>
      </c>
      <c r="B131" s="15" t="s">
        <v>598</v>
      </c>
      <c r="C131" s="15" t="s">
        <v>598</v>
      </c>
      <c r="D131" s="18" t="s">
        <v>284</v>
      </c>
      <c r="E131" s="11" t="s">
        <v>315</v>
      </c>
      <c r="F131" s="11" t="s">
        <v>577</v>
      </c>
      <c r="G131" s="9">
        <v>20122.2</v>
      </c>
      <c r="H131" s="9">
        <v>14085.54</v>
      </c>
      <c r="I131" s="17" t="s">
        <v>210</v>
      </c>
      <c r="J131" s="15"/>
      <c r="K131" s="17" t="s">
        <v>212</v>
      </c>
      <c r="L131" s="15" t="s">
        <v>205</v>
      </c>
      <c r="M131" s="15"/>
      <c r="N131" s="15"/>
      <c r="O131" s="17"/>
      <c r="P131" s="9">
        <f>Tableau_Lancer_la_requête_à_partir_de_Excel_Files[[#This Row],[Aide Massif Obtenue]]+Tableau_Lancer_la_requête_à_partir_de_Excel_Files[[#This Row],[Autre Public2]]</f>
        <v>0</v>
      </c>
      <c r="Q131" s="13">
        <f>(Tableau_Lancer_la_requête_à_partir_de_Excel_Files[[#This Row],[Autre Public2]]+Tableau_Lancer_la_requête_à_partir_de_Excel_Files[[#This Row],[Aide Massif Obtenue]])/Tableau_Lancer_la_requête_à_partir_de_Excel_Files[[#This Row],[Coût total déposé]]</f>
        <v>0</v>
      </c>
      <c r="R131" s="9">
        <f>Tableau_Lancer_la_requête_à_partir_de_Excel_Files[[#This Row],[Total_Etat_FN2 ]]+Tableau_Lancer_la_requête_à_partir_de_Excel_Files[[#This Row],[Total_Regions_FN2 ]]+Tableau_Lancer_la_requête_à_partir_de_Excel_Files[[#This Row],[Total_Dpts_FN2 ]]+Tableau_Lancer_la_requête_à_partir_de_Excel_Files[[#This Row],[''Prévisionnel FEDER'']]</f>
        <v>0</v>
      </c>
      <c r="S131" s="16">
        <f>Tableau_Lancer_la_requête_à_partir_de_Excel_Files[[#This Row],[Aide Massif Obtenue]]/Tableau_Lancer_la_requête_à_partir_de_Excel_Files[[#This Row],[Coût total déposé]]</f>
        <v>0</v>
      </c>
      <c r="T131" s="9">
        <f>Tableau_Lancer_la_requête_à_partir_de_Excel_Files[[#This Row],[Aide Publique Obtenue]]-Tableau_Lancer_la_requête_à_partir_de_Excel_Files[[#This Row],[Aide Publique demandée]]</f>
        <v>-14085.54</v>
      </c>
      <c r="U131" s="9">
        <f>Tableau_Lancer_la_requête_à_partir_de_Excel_Files[[#This Row],[FNADT_FN2]]+Tableau_Lancer_la_requête_à_partir_de_Excel_Files[[#This Row],[AgricultureFN2]]</f>
        <v>0</v>
      </c>
      <c r="V131" s="9"/>
      <c r="W131" s="9"/>
      <c r="X131" s="9">
        <f>Tableau_Lancer_la_requête_à_partir_de_Excel_Files[[#This Row],[ALPC_FN2]]+Tableau_Lancer_la_requête_à_partir_de_Excel_Files[[#This Row],[AURA_FN2]]+Tableau_Lancer_la_requête_à_partir_de_Excel_Files[[#This Row],[BFC_FN2]]+Tableau_Lancer_la_requête_à_partir_de_Excel_Files[[#This Row],[LRMP_FN2]]</f>
        <v>0</v>
      </c>
      <c r="Y131" s="9"/>
      <c r="Z131" s="9"/>
      <c r="AA131" s="9"/>
      <c r="AB131" s="9"/>
      <c r="AC131" s="9">
        <f>Tableau_Lancer_la_requête_à_partir_de_Excel_Files[[#This Row],[03_FN2]]+Tableau_Lancer_la_requête_à_partir_de_Excel_Files[[#This Row],[07_FN2]]+Tableau_Lancer_la_requête_à_partir_de_Excel_Files[[#This Row],[11_FN2]]+Tableau_Lancer_la_requête_à_partir_de_Excel_Files[[#This Row],[12_FN2]]+Tableau_Lancer_la_requête_à_partir_de_Excel_Files[[#This Row],[15_FN2]]+Tableau_Lancer_la_requête_à_partir_de_Excel_Files[[#This Row],[19_FN2]]+Tableau_Lancer_la_requête_à_partir_de_Excel_Files[[#This Row],[21_FN2]]+Tableau_Lancer_la_requête_à_partir_de_Excel_Files[[#This Row],[23_FN2]]+Tableau_Lancer_la_requête_à_partir_de_Excel_Files[[#This Row],[30_FN2]]+Tableau_Lancer_la_requête_à_partir_de_Excel_Files[[#This Row],[34_FN2]]+Tableau_Lancer_la_requête_à_partir_de_Excel_Files[[#This Row],[42_FN2]]+Tableau_Lancer_la_requête_à_partir_de_Excel_Files[[#This Row],[43_FN2]]+Tableau_Lancer_la_requête_à_partir_de_Excel_Files[[#This Row],[46_FN2]]+Tableau_Lancer_la_requête_à_partir_de_Excel_Files[[#This Row],[48_FN2]]+Tableau_Lancer_la_requête_à_partir_de_Excel_Files[[#This Row],[58_FN2]]+Tableau_Lancer_la_requête_à_partir_de_Excel_Files[[#This Row],[63_FN2]]+Tableau_Lancer_la_requête_à_partir_de_Excel_Files[[#This Row],[69_FN2]]+Tableau_Lancer_la_requête_à_partir_de_Excel_Files[[#This Row],[71_FN2]]+Tableau_Lancer_la_requête_à_partir_de_Excel_Files[[#This Row],[81_FN2]]+Tableau_Lancer_la_requête_à_partir_de_Excel_Files[[#This Row],[82_FN2]]+Tableau_Lancer_la_requête_à_partir_de_Excel_Files[[#This Row],[87_FN2]]+Tableau_Lancer_la_requête_à_partir_de_Excel_Files[[#This Row],[89_FN2]]</f>
        <v>0</v>
      </c>
      <c r="AD131" s="9"/>
      <c r="AE131" s="9"/>
      <c r="AF131" s="9"/>
      <c r="AG131" s="9"/>
      <c r="AH131" s="9"/>
      <c r="AI131" s="9"/>
      <c r="AJ131" s="9"/>
      <c r="AK131" s="9"/>
      <c r="AL131" s="9"/>
      <c r="AM131" s="9"/>
      <c r="AN131" s="9"/>
      <c r="AO131" s="9"/>
      <c r="AP131" s="9"/>
      <c r="AQ131" s="9"/>
      <c r="AR131" s="9"/>
      <c r="AS131" s="9"/>
      <c r="AT131" s="9"/>
      <c r="AU131" s="9"/>
      <c r="AV131" s="9"/>
      <c r="AW131" s="9"/>
      <c r="AX131" s="9"/>
      <c r="AY131" s="9"/>
      <c r="AZ131" s="9">
        <v>0</v>
      </c>
      <c r="BA131" s="9">
        <v>0</v>
      </c>
      <c r="BB131" s="18"/>
      <c r="BC131" s="18"/>
      <c r="BD131" s="9"/>
      <c r="BP131" s="19"/>
      <c r="CL131" s="14"/>
    </row>
    <row r="132" spans="1:90" x14ac:dyDescent="0.25">
      <c r="A132" s="12" t="s">
        <v>5</v>
      </c>
      <c r="B132" s="15" t="s">
        <v>599</v>
      </c>
      <c r="C132" s="15" t="s">
        <v>599</v>
      </c>
      <c r="D132" s="18" t="s">
        <v>284</v>
      </c>
      <c r="E132" s="11" t="s">
        <v>600</v>
      </c>
      <c r="F132" s="11" t="s">
        <v>577</v>
      </c>
      <c r="G132" s="9">
        <v>24687.39</v>
      </c>
      <c r="H132" s="9">
        <v>17281.169999999998</v>
      </c>
      <c r="I132" s="17" t="s">
        <v>210</v>
      </c>
      <c r="J132" s="15"/>
      <c r="K132" s="17" t="s">
        <v>212</v>
      </c>
      <c r="L132" s="15" t="s">
        <v>205</v>
      </c>
      <c r="M132" s="15"/>
      <c r="N132" s="15"/>
      <c r="O132" s="17"/>
      <c r="P132" s="9">
        <f>Tableau_Lancer_la_requête_à_partir_de_Excel_Files[[#This Row],[Aide Massif Obtenue]]+Tableau_Lancer_la_requête_à_partir_de_Excel_Files[[#This Row],[Autre Public2]]</f>
        <v>0</v>
      </c>
      <c r="Q132" s="13">
        <f>(Tableau_Lancer_la_requête_à_partir_de_Excel_Files[[#This Row],[Autre Public2]]+Tableau_Lancer_la_requête_à_partir_de_Excel_Files[[#This Row],[Aide Massif Obtenue]])/Tableau_Lancer_la_requête_à_partir_de_Excel_Files[[#This Row],[Coût total déposé]]</f>
        <v>0</v>
      </c>
      <c r="R132" s="9">
        <f>Tableau_Lancer_la_requête_à_partir_de_Excel_Files[[#This Row],[Total_Etat_FN2 ]]+Tableau_Lancer_la_requête_à_partir_de_Excel_Files[[#This Row],[Total_Regions_FN2 ]]+Tableau_Lancer_la_requête_à_partir_de_Excel_Files[[#This Row],[Total_Dpts_FN2 ]]+Tableau_Lancer_la_requête_à_partir_de_Excel_Files[[#This Row],[''Prévisionnel FEDER'']]</f>
        <v>0</v>
      </c>
      <c r="S132" s="16">
        <f>Tableau_Lancer_la_requête_à_partir_de_Excel_Files[[#This Row],[Aide Massif Obtenue]]/Tableau_Lancer_la_requête_à_partir_de_Excel_Files[[#This Row],[Coût total déposé]]</f>
        <v>0</v>
      </c>
      <c r="T132" s="9">
        <f>Tableau_Lancer_la_requête_à_partir_de_Excel_Files[[#This Row],[Aide Publique Obtenue]]-Tableau_Lancer_la_requête_à_partir_de_Excel_Files[[#This Row],[Aide Publique demandée]]</f>
        <v>-17281.169999999998</v>
      </c>
      <c r="U132" s="9">
        <f>Tableau_Lancer_la_requête_à_partir_de_Excel_Files[[#This Row],[FNADT_FN2]]+Tableau_Lancer_la_requête_à_partir_de_Excel_Files[[#This Row],[AgricultureFN2]]</f>
        <v>0</v>
      </c>
      <c r="V132" s="9"/>
      <c r="W132" s="9"/>
      <c r="X132" s="9">
        <f>Tableau_Lancer_la_requête_à_partir_de_Excel_Files[[#This Row],[ALPC_FN2]]+Tableau_Lancer_la_requête_à_partir_de_Excel_Files[[#This Row],[AURA_FN2]]+Tableau_Lancer_la_requête_à_partir_de_Excel_Files[[#This Row],[BFC_FN2]]+Tableau_Lancer_la_requête_à_partir_de_Excel_Files[[#This Row],[LRMP_FN2]]</f>
        <v>0</v>
      </c>
      <c r="Y132" s="9"/>
      <c r="Z132" s="9"/>
      <c r="AA132" s="9"/>
      <c r="AB132" s="9"/>
      <c r="AC132" s="9">
        <f>Tableau_Lancer_la_requête_à_partir_de_Excel_Files[[#This Row],[03_FN2]]+Tableau_Lancer_la_requête_à_partir_de_Excel_Files[[#This Row],[07_FN2]]+Tableau_Lancer_la_requête_à_partir_de_Excel_Files[[#This Row],[11_FN2]]+Tableau_Lancer_la_requête_à_partir_de_Excel_Files[[#This Row],[12_FN2]]+Tableau_Lancer_la_requête_à_partir_de_Excel_Files[[#This Row],[15_FN2]]+Tableau_Lancer_la_requête_à_partir_de_Excel_Files[[#This Row],[19_FN2]]+Tableau_Lancer_la_requête_à_partir_de_Excel_Files[[#This Row],[21_FN2]]+Tableau_Lancer_la_requête_à_partir_de_Excel_Files[[#This Row],[23_FN2]]+Tableau_Lancer_la_requête_à_partir_de_Excel_Files[[#This Row],[30_FN2]]+Tableau_Lancer_la_requête_à_partir_de_Excel_Files[[#This Row],[34_FN2]]+Tableau_Lancer_la_requête_à_partir_de_Excel_Files[[#This Row],[42_FN2]]+Tableau_Lancer_la_requête_à_partir_de_Excel_Files[[#This Row],[43_FN2]]+Tableau_Lancer_la_requête_à_partir_de_Excel_Files[[#This Row],[46_FN2]]+Tableau_Lancer_la_requête_à_partir_de_Excel_Files[[#This Row],[48_FN2]]+Tableau_Lancer_la_requête_à_partir_de_Excel_Files[[#This Row],[58_FN2]]+Tableau_Lancer_la_requête_à_partir_de_Excel_Files[[#This Row],[63_FN2]]+Tableau_Lancer_la_requête_à_partir_de_Excel_Files[[#This Row],[69_FN2]]+Tableau_Lancer_la_requête_à_partir_de_Excel_Files[[#This Row],[71_FN2]]+Tableau_Lancer_la_requête_à_partir_de_Excel_Files[[#This Row],[81_FN2]]+Tableau_Lancer_la_requête_à_partir_de_Excel_Files[[#This Row],[82_FN2]]+Tableau_Lancer_la_requête_à_partir_de_Excel_Files[[#This Row],[87_FN2]]+Tableau_Lancer_la_requête_à_partir_de_Excel_Files[[#This Row],[89_FN2]]</f>
        <v>0</v>
      </c>
      <c r="AD132" s="9"/>
      <c r="AE132" s="9"/>
      <c r="AF132" s="9"/>
      <c r="AG132" s="9"/>
      <c r="AH132" s="9"/>
      <c r="AI132" s="9"/>
      <c r="AJ132" s="9"/>
      <c r="AK132" s="9"/>
      <c r="AL132" s="9"/>
      <c r="AM132" s="9"/>
      <c r="AN132" s="9"/>
      <c r="AO132" s="9"/>
      <c r="AP132" s="9"/>
      <c r="AQ132" s="9"/>
      <c r="AR132" s="9"/>
      <c r="AS132" s="9"/>
      <c r="AT132" s="9"/>
      <c r="AU132" s="9"/>
      <c r="AV132" s="9"/>
      <c r="AW132" s="9"/>
      <c r="AX132" s="9"/>
      <c r="AY132" s="9"/>
      <c r="AZ132" s="9">
        <v>0</v>
      </c>
      <c r="BA132" s="9">
        <v>0</v>
      </c>
      <c r="BB132" s="18"/>
      <c r="BC132" s="18"/>
      <c r="BD132" s="9"/>
      <c r="BP132" s="19"/>
      <c r="CL132" s="14"/>
    </row>
    <row r="133" spans="1:90" ht="45" x14ac:dyDescent="0.25">
      <c r="A133" s="12" t="s">
        <v>5</v>
      </c>
      <c r="B133" s="15" t="s">
        <v>622</v>
      </c>
      <c r="C133" s="15" t="s">
        <v>622</v>
      </c>
      <c r="D133" s="18" t="s">
        <v>290</v>
      </c>
      <c r="E133" s="11" t="s">
        <v>623</v>
      </c>
      <c r="F133" s="11" t="s">
        <v>624</v>
      </c>
      <c r="G133" s="9">
        <v>677507.38</v>
      </c>
      <c r="H133" s="9">
        <v>468631.59</v>
      </c>
      <c r="I133" s="17" t="s">
        <v>626</v>
      </c>
      <c r="J133" s="15"/>
      <c r="K133" s="17" t="s">
        <v>212</v>
      </c>
      <c r="L133" s="15" t="s">
        <v>205</v>
      </c>
      <c r="M133" s="15" t="s">
        <v>533</v>
      </c>
      <c r="N133" s="15" t="s">
        <v>625</v>
      </c>
      <c r="O133" s="17"/>
      <c r="P133" s="9">
        <f>Tableau_Lancer_la_requête_à_partir_de_Excel_Files[[#This Row],[Aide Massif Obtenue]]+Tableau_Lancer_la_requête_à_partir_de_Excel_Files[[#This Row],[Autre Public2]]</f>
        <v>0</v>
      </c>
      <c r="Q133" s="13">
        <f>(Tableau_Lancer_la_requête_à_partir_de_Excel_Files[[#This Row],[Autre Public2]]+Tableau_Lancer_la_requête_à_partir_de_Excel_Files[[#This Row],[Aide Massif Obtenue]])/Tableau_Lancer_la_requête_à_partir_de_Excel_Files[[#This Row],[Coût total déposé]]</f>
        <v>0</v>
      </c>
      <c r="R133" s="9">
        <f>Tableau_Lancer_la_requête_à_partir_de_Excel_Files[[#This Row],[Total_Etat_FN2 ]]+Tableau_Lancer_la_requête_à_partir_de_Excel_Files[[#This Row],[Total_Regions_FN2 ]]+Tableau_Lancer_la_requête_à_partir_de_Excel_Files[[#This Row],[Total_Dpts_FN2 ]]+Tableau_Lancer_la_requête_à_partir_de_Excel_Files[[#This Row],[''Prévisionnel FEDER'']]</f>
        <v>0</v>
      </c>
      <c r="S133" s="16">
        <f>Tableau_Lancer_la_requête_à_partir_de_Excel_Files[[#This Row],[Aide Massif Obtenue]]/Tableau_Lancer_la_requête_à_partir_de_Excel_Files[[#This Row],[Coût total déposé]]</f>
        <v>0</v>
      </c>
      <c r="T133" s="9">
        <f>Tableau_Lancer_la_requête_à_partir_de_Excel_Files[[#This Row],[Aide Publique Obtenue]]-Tableau_Lancer_la_requête_à_partir_de_Excel_Files[[#This Row],[Aide Publique demandée]]</f>
        <v>-468631.59</v>
      </c>
      <c r="U133" s="9">
        <f>Tableau_Lancer_la_requête_à_partir_de_Excel_Files[[#This Row],[FNADT_FN2]]+Tableau_Lancer_la_requête_à_partir_de_Excel_Files[[#This Row],[AgricultureFN2]]</f>
        <v>0</v>
      </c>
      <c r="V133" s="9"/>
      <c r="W133" s="9"/>
      <c r="X133" s="9">
        <f>Tableau_Lancer_la_requête_à_partir_de_Excel_Files[[#This Row],[ALPC_FN2]]+Tableau_Lancer_la_requête_à_partir_de_Excel_Files[[#This Row],[AURA_FN2]]+Tableau_Lancer_la_requête_à_partir_de_Excel_Files[[#This Row],[BFC_FN2]]+Tableau_Lancer_la_requête_à_partir_de_Excel_Files[[#This Row],[LRMP_FN2]]</f>
        <v>0</v>
      </c>
      <c r="Y133" s="9"/>
      <c r="Z133" s="9"/>
      <c r="AA133" s="9"/>
      <c r="AB133" s="9"/>
      <c r="AC133" s="9">
        <f>Tableau_Lancer_la_requête_à_partir_de_Excel_Files[[#This Row],[03_FN2]]+Tableau_Lancer_la_requête_à_partir_de_Excel_Files[[#This Row],[07_FN2]]+Tableau_Lancer_la_requête_à_partir_de_Excel_Files[[#This Row],[11_FN2]]+Tableau_Lancer_la_requête_à_partir_de_Excel_Files[[#This Row],[12_FN2]]+Tableau_Lancer_la_requête_à_partir_de_Excel_Files[[#This Row],[15_FN2]]+Tableau_Lancer_la_requête_à_partir_de_Excel_Files[[#This Row],[19_FN2]]+Tableau_Lancer_la_requête_à_partir_de_Excel_Files[[#This Row],[21_FN2]]+Tableau_Lancer_la_requête_à_partir_de_Excel_Files[[#This Row],[23_FN2]]+Tableau_Lancer_la_requête_à_partir_de_Excel_Files[[#This Row],[30_FN2]]+Tableau_Lancer_la_requête_à_partir_de_Excel_Files[[#This Row],[34_FN2]]+Tableau_Lancer_la_requête_à_partir_de_Excel_Files[[#This Row],[42_FN2]]+Tableau_Lancer_la_requête_à_partir_de_Excel_Files[[#This Row],[43_FN2]]+Tableau_Lancer_la_requête_à_partir_de_Excel_Files[[#This Row],[46_FN2]]+Tableau_Lancer_la_requête_à_partir_de_Excel_Files[[#This Row],[48_FN2]]+Tableau_Lancer_la_requête_à_partir_de_Excel_Files[[#This Row],[58_FN2]]+Tableau_Lancer_la_requête_à_partir_de_Excel_Files[[#This Row],[63_FN2]]+Tableau_Lancer_la_requête_à_partir_de_Excel_Files[[#This Row],[69_FN2]]+Tableau_Lancer_la_requête_à_partir_de_Excel_Files[[#This Row],[71_FN2]]+Tableau_Lancer_la_requête_à_partir_de_Excel_Files[[#This Row],[81_FN2]]+Tableau_Lancer_la_requête_à_partir_de_Excel_Files[[#This Row],[82_FN2]]+Tableau_Lancer_la_requête_à_partir_de_Excel_Files[[#This Row],[87_FN2]]+Tableau_Lancer_la_requête_à_partir_de_Excel_Files[[#This Row],[89_FN2]]</f>
        <v>0</v>
      </c>
      <c r="AD133" s="9"/>
      <c r="AE133" s="9"/>
      <c r="AF133" s="9"/>
      <c r="AG133" s="9"/>
      <c r="AH133" s="9"/>
      <c r="AI133" s="9"/>
      <c r="AJ133" s="9"/>
      <c r="AK133" s="9"/>
      <c r="AL133" s="9"/>
      <c r="AM133" s="9"/>
      <c r="AN133" s="9"/>
      <c r="AO133" s="9"/>
      <c r="AP133" s="9"/>
      <c r="AQ133" s="9"/>
      <c r="AR133" s="9"/>
      <c r="AS133" s="9"/>
      <c r="AT133" s="9"/>
      <c r="AU133" s="9"/>
      <c r="AV133" s="9"/>
      <c r="AW133" s="9"/>
      <c r="AX133" s="9"/>
      <c r="AY133" s="9"/>
      <c r="AZ133" s="9">
        <v>0</v>
      </c>
      <c r="BA133" s="9">
        <v>0</v>
      </c>
      <c r="BB133" s="18"/>
      <c r="BC133" s="18"/>
      <c r="BD133" s="9"/>
      <c r="BP133" s="19"/>
      <c r="CL133" s="14"/>
    </row>
    <row r="134" spans="1:90" ht="30" x14ac:dyDescent="0.25">
      <c r="A134" s="12" t="s">
        <v>5</v>
      </c>
      <c r="B134" s="15" t="s">
        <v>627</v>
      </c>
      <c r="C134" s="15" t="s">
        <v>627</v>
      </c>
      <c r="D134" s="18" t="s">
        <v>632</v>
      </c>
      <c r="E134" s="11" t="s">
        <v>628</v>
      </c>
      <c r="F134" s="11" t="s">
        <v>629</v>
      </c>
      <c r="G134" s="9">
        <v>164856</v>
      </c>
      <c r="H134" s="9">
        <v>129428.45</v>
      </c>
      <c r="I134" s="17" t="s">
        <v>631</v>
      </c>
      <c r="J134" s="15"/>
      <c r="K134" s="17" t="s">
        <v>212</v>
      </c>
      <c r="L134" s="15" t="s">
        <v>205</v>
      </c>
      <c r="M134" s="15" t="s">
        <v>630</v>
      </c>
      <c r="N134" s="15"/>
      <c r="O134" s="17"/>
      <c r="P134" s="9">
        <f>Tableau_Lancer_la_requête_à_partir_de_Excel_Files[[#This Row],[Aide Massif Obtenue]]+Tableau_Lancer_la_requête_à_partir_de_Excel_Files[[#This Row],[Autre Public2]]</f>
        <v>0</v>
      </c>
      <c r="Q134" s="13">
        <f>(Tableau_Lancer_la_requête_à_partir_de_Excel_Files[[#This Row],[Autre Public2]]+Tableau_Lancer_la_requête_à_partir_de_Excel_Files[[#This Row],[Aide Massif Obtenue]])/Tableau_Lancer_la_requête_à_partir_de_Excel_Files[[#This Row],[Coût total déposé]]</f>
        <v>0</v>
      </c>
      <c r="R134" s="9">
        <f>Tableau_Lancer_la_requête_à_partir_de_Excel_Files[[#This Row],[Total_Etat_FN2 ]]+Tableau_Lancer_la_requête_à_partir_de_Excel_Files[[#This Row],[Total_Regions_FN2 ]]+Tableau_Lancer_la_requête_à_partir_de_Excel_Files[[#This Row],[Total_Dpts_FN2 ]]+Tableau_Lancer_la_requête_à_partir_de_Excel_Files[[#This Row],[''Prévisionnel FEDER'']]</f>
        <v>0</v>
      </c>
      <c r="S134" s="16">
        <f>Tableau_Lancer_la_requête_à_partir_de_Excel_Files[[#This Row],[Aide Massif Obtenue]]/Tableau_Lancer_la_requête_à_partir_de_Excel_Files[[#This Row],[Coût total déposé]]</f>
        <v>0</v>
      </c>
      <c r="T134" s="9">
        <f>Tableau_Lancer_la_requête_à_partir_de_Excel_Files[[#This Row],[Aide Publique Obtenue]]-Tableau_Lancer_la_requête_à_partir_de_Excel_Files[[#This Row],[Aide Publique demandée]]</f>
        <v>-129428.45</v>
      </c>
      <c r="U134" s="9">
        <f>Tableau_Lancer_la_requête_à_partir_de_Excel_Files[[#This Row],[FNADT_FN2]]+Tableau_Lancer_la_requête_à_partir_de_Excel_Files[[#This Row],[AgricultureFN2]]</f>
        <v>0</v>
      </c>
      <c r="V134" s="9"/>
      <c r="W134" s="9"/>
      <c r="X134" s="9">
        <f>Tableau_Lancer_la_requête_à_partir_de_Excel_Files[[#This Row],[ALPC_FN2]]+Tableau_Lancer_la_requête_à_partir_de_Excel_Files[[#This Row],[AURA_FN2]]+Tableau_Lancer_la_requête_à_partir_de_Excel_Files[[#This Row],[BFC_FN2]]+Tableau_Lancer_la_requête_à_partir_de_Excel_Files[[#This Row],[LRMP_FN2]]</f>
        <v>0</v>
      </c>
      <c r="Y134" s="9"/>
      <c r="Z134" s="9"/>
      <c r="AA134" s="9"/>
      <c r="AB134" s="9"/>
      <c r="AC134" s="9">
        <f>Tableau_Lancer_la_requête_à_partir_de_Excel_Files[[#This Row],[03_FN2]]+Tableau_Lancer_la_requête_à_partir_de_Excel_Files[[#This Row],[07_FN2]]+Tableau_Lancer_la_requête_à_partir_de_Excel_Files[[#This Row],[11_FN2]]+Tableau_Lancer_la_requête_à_partir_de_Excel_Files[[#This Row],[12_FN2]]+Tableau_Lancer_la_requête_à_partir_de_Excel_Files[[#This Row],[15_FN2]]+Tableau_Lancer_la_requête_à_partir_de_Excel_Files[[#This Row],[19_FN2]]+Tableau_Lancer_la_requête_à_partir_de_Excel_Files[[#This Row],[21_FN2]]+Tableau_Lancer_la_requête_à_partir_de_Excel_Files[[#This Row],[23_FN2]]+Tableau_Lancer_la_requête_à_partir_de_Excel_Files[[#This Row],[30_FN2]]+Tableau_Lancer_la_requête_à_partir_de_Excel_Files[[#This Row],[34_FN2]]+Tableau_Lancer_la_requête_à_partir_de_Excel_Files[[#This Row],[42_FN2]]+Tableau_Lancer_la_requête_à_partir_de_Excel_Files[[#This Row],[43_FN2]]+Tableau_Lancer_la_requête_à_partir_de_Excel_Files[[#This Row],[46_FN2]]+Tableau_Lancer_la_requête_à_partir_de_Excel_Files[[#This Row],[48_FN2]]+Tableau_Lancer_la_requête_à_partir_de_Excel_Files[[#This Row],[58_FN2]]+Tableau_Lancer_la_requête_à_partir_de_Excel_Files[[#This Row],[63_FN2]]+Tableau_Lancer_la_requête_à_partir_de_Excel_Files[[#This Row],[69_FN2]]+Tableau_Lancer_la_requête_à_partir_de_Excel_Files[[#This Row],[71_FN2]]+Tableau_Lancer_la_requête_à_partir_de_Excel_Files[[#This Row],[81_FN2]]+Tableau_Lancer_la_requête_à_partir_de_Excel_Files[[#This Row],[82_FN2]]+Tableau_Lancer_la_requête_à_partir_de_Excel_Files[[#This Row],[87_FN2]]+Tableau_Lancer_la_requête_à_partir_de_Excel_Files[[#This Row],[89_FN2]]</f>
        <v>0</v>
      </c>
      <c r="AD134" s="9"/>
      <c r="AE134" s="9"/>
      <c r="AF134" s="9"/>
      <c r="AG134" s="9"/>
      <c r="AH134" s="9"/>
      <c r="AI134" s="9"/>
      <c r="AJ134" s="9"/>
      <c r="AK134" s="9"/>
      <c r="AL134" s="9"/>
      <c r="AM134" s="9"/>
      <c r="AN134" s="9"/>
      <c r="AO134" s="9"/>
      <c r="AP134" s="9"/>
      <c r="AQ134" s="9"/>
      <c r="AR134" s="9"/>
      <c r="AS134" s="9"/>
      <c r="AT134" s="9"/>
      <c r="AU134" s="9"/>
      <c r="AV134" s="9"/>
      <c r="AW134" s="9"/>
      <c r="AX134" s="9"/>
      <c r="AY134" s="9"/>
      <c r="AZ134" s="9">
        <v>0</v>
      </c>
      <c r="BA134" s="9">
        <v>0</v>
      </c>
      <c r="BB134" s="18"/>
      <c r="BC134" s="18"/>
      <c r="BD134" s="9"/>
      <c r="BP134" s="19"/>
      <c r="CL134" s="14"/>
    </row>
    <row r="135" spans="1:90" ht="30" x14ac:dyDescent="0.25">
      <c r="A135" s="12" t="s">
        <v>6</v>
      </c>
      <c r="B135" s="15" t="s">
        <v>640</v>
      </c>
      <c r="C135" s="15" t="s">
        <v>637</v>
      </c>
      <c r="D135" s="18" t="s">
        <v>279</v>
      </c>
      <c r="E135" s="11" t="s">
        <v>638</v>
      </c>
      <c r="F135" s="11" t="s">
        <v>639</v>
      </c>
      <c r="G135" s="9">
        <v>205455</v>
      </c>
      <c r="H135" s="9">
        <v>90150</v>
      </c>
      <c r="I135" s="17" t="s">
        <v>641</v>
      </c>
      <c r="J135" s="15">
        <v>40150</v>
      </c>
      <c r="K135" s="17" t="s">
        <v>642</v>
      </c>
      <c r="L135" s="15" t="s">
        <v>205</v>
      </c>
      <c r="M135" s="15" t="s">
        <v>206</v>
      </c>
      <c r="N135" s="15"/>
      <c r="O135" s="17"/>
      <c r="P135" s="9">
        <f>Tableau_Lancer_la_requête_à_partir_de_Excel_Files[[#This Row],[Aide Massif Obtenue]]+Tableau_Lancer_la_requête_à_partir_de_Excel_Files[[#This Row],[Autre Public2]]</f>
        <v>0</v>
      </c>
      <c r="Q135" s="13">
        <f>(Tableau_Lancer_la_requête_à_partir_de_Excel_Files[[#This Row],[Autre Public2]]+Tableau_Lancer_la_requête_à_partir_de_Excel_Files[[#This Row],[Aide Massif Obtenue]])/Tableau_Lancer_la_requête_à_partir_de_Excel_Files[[#This Row],[Coût total déposé]]</f>
        <v>0</v>
      </c>
      <c r="R135" s="9">
        <f>Tableau_Lancer_la_requête_à_partir_de_Excel_Files[[#This Row],[Total_Etat_FN2 ]]+Tableau_Lancer_la_requête_à_partir_de_Excel_Files[[#This Row],[Total_Regions_FN2 ]]+Tableau_Lancer_la_requête_à_partir_de_Excel_Files[[#This Row],[Total_Dpts_FN2 ]]+Tableau_Lancer_la_requête_à_partir_de_Excel_Files[[#This Row],[''Prévisionnel FEDER'']]</f>
        <v>0</v>
      </c>
      <c r="S135" s="16">
        <f>Tableau_Lancer_la_requête_à_partir_de_Excel_Files[[#This Row],[Aide Massif Obtenue]]/Tableau_Lancer_la_requête_à_partir_de_Excel_Files[[#This Row],[Coût total déposé]]</f>
        <v>0</v>
      </c>
      <c r="T135" s="9">
        <f>Tableau_Lancer_la_requête_à_partir_de_Excel_Files[[#This Row],[Aide Publique Obtenue]]-Tableau_Lancer_la_requête_à_partir_de_Excel_Files[[#This Row],[Aide Publique demandée]]</f>
        <v>-90150</v>
      </c>
      <c r="U135" s="9">
        <f>Tableau_Lancer_la_requête_à_partir_de_Excel_Files[[#This Row],[FNADT_FN2]]+Tableau_Lancer_la_requête_à_partir_de_Excel_Files[[#This Row],[AgricultureFN2]]</f>
        <v>0</v>
      </c>
      <c r="V135" s="9"/>
      <c r="W135" s="9"/>
      <c r="X135" s="9">
        <f>Tableau_Lancer_la_requête_à_partir_de_Excel_Files[[#This Row],[ALPC_FN2]]+Tableau_Lancer_la_requête_à_partir_de_Excel_Files[[#This Row],[AURA_FN2]]+Tableau_Lancer_la_requête_à_partir_de_Excel_Files[[#This Row],[BFC_FN2]]+Tableau_Lancer_la_requête_à_partir_de_Excel_Files[[#This Row],[LRMP_FN2]]</f>
        <v>0</v>
      </c>
      <c r="Y135" s="9"/>
      <c r="Z135" s="9"/>
      <c r="AA135" s="9"/>
      <c r="AB135" s="9"/>
      <c r="AC135" s="9">
        <f>Tableau_Lancer_la_requête_à_partir_de_Excel_Files[[#This Row],[03_FN2]]+Tableau_Lancer_la_requête_à_partir_de_Excel_Files[[#This Row],[07_FN2]]+Tableau_Lancer_la_requête_à_partir_de_Excel_Files[[#This Row],[11_FN2]]+Tableau_Lancer_la_requête_à_partir_de_Excel_Files[[#This Row],[12_FN2]]+Tableau_Lancer_la_requête_à_partir_de_Excel_Files[[#This Row],[15_FN2]]+Tableau_Lancer_la_requête_à_partir_de_Excel_Files[[#This Row],[19_FN2]]+Tableau_Lancer_la_requête_à_partir_de_Excel_Files[[#This Row],[21_FN2]]+Tableau_Lancer_la_requête_à_partir_de_Excel_Files[[#This Row],[23_FN2]]+Tableau_Lancer_la_requête_à_partir_de_Excel_Files[[#This Row],[30_FN2]]+Tableau_Lancer_la_requête_à_partir_de_Excel_Files[[#This Row],[34_FN2]]+Tableau_Lancer_la_requête_à_partir_de_Excel_Files[[#This Row],[42_FN2]]+Tableau_Lancer_la_requête_à_partir_de_Excel_Files[[#This Row],[43_FN2]]+Tableau_Lancer_la_requête_à_partir_de_Excel_Files[[#This Row],[46_FN2]]+Tableau_Lancer_la_requête_à_partir_de_Excel_Files[[#This Row],[48_FN2]]+Tableau_Lancer_la_requête_à_partir_de_Excel_Files[[#This Row],[58_FN2]]+Tableau_Lancer_la_requête_à_partir_de_Excel_Files[[#This Row],[63_FN2]]+Tableau_Lancer_la_requête_à_partir_de_Excel_Files[[#This Row],[69_FN2]]+Tableau_Lancer_la_requête_à_partir_de_Excel_Files[[#This Row],[71_FN2]]+Tableau_Lancer_la_requête_à_partir_de_Excel_Files[[#This Row],[81_FN2]]+Tableau_Lancer_la_requête_à_partir_de_Excel_Files[[#This Row],[82_FN2]]+Tableau_Lancer_la_requête_à_partir_de_Excel_Files[[#This Row],[87_FN2]]+Tableau_Lancer_la_requête_à_partir_de_Excel_Files[[#This Row],[89_FN2]]</f>
        <v>0</v>
      </c>
      <c r="AD135" s="9"/>
      <c r="AE135" s="9"/>
      <c r="AF135" s="9"/>
      <c r="AG135" s="9"/>
      <c r="AH135" s="9"/>
      <c r="AI135" s="9"/>
      <c r="AJ135" s="9"/>
      <c r="AK135" s="9"/>
      <c r="AL135" s="9"/>
      <c r="AM135" s="9"/>
      <c r="AN135" s="9"/>
      <c r="AO135" s="9"/>
      <c r="AP135" s="9"/>
      <c r="AQ135" s="9"/>
      <c r="AR135" s="9"/>
      <c r="AS135" s="9"/>
      <c r="AT135" s="9"/>
      <c r="AU135" s="9"/>
      <c r="AV135" s="9"/>
      <c r="AW135" s="9"/>
      <c r="AX135" s="9"/>
      <c r="AY135" s="9"/>
      <c r="AZ135" s="9">
        <v>0</v>
      </c>
      <c r="BA135" s="9">
        <v>0</v>
      </c>
      <c r="BB135" s="18">
        <v>43009</v>
      </c>
      <c r="BC135" s="18"/>
      <c r="BD135" s="9"/>
      <c r="BP135" s="19"/>
      <c r="CL135" s="14"/>
    </row>
    <row r="136" spans="1:90" ht="30" x14ac:dyDescent="0.25">
      <c r="A136" s="12" t="s">
        <v>5</v>
      </c>
      <c r="B136" s="15" t="s">
        <v>643</v>
      </c>
      <c r="C136" s="15" t="s">
        <v>643</v>
      </c>
      <c r="D136" s="18" t="s">
        <v>632</v>
      </c>
      <c r="E136" s="11" t="s">
        <v>644</v>
      </c>
      <c r="F136" s="11" t="s">
        <v>645</v>
      </c>
      <c r="G136" s="9">
        <v>555140.25</v>
      </c>
      <c r="H136" s="9">
        <v>388598.18</v>
      </c>
      <c r="I136" s="17" t="s">
        <v>210</v>
      </c>
      <c r="J136" s="15"/>
      <c r="K136" s="17" t="s">
        <v>212</v>
      </c>
      <c r="L136" s="15" t="s">
        <v>205</v>
      </c>
      <c r="M136" s="15" t="s">
        <v>551</v>
      </c>
      <c r="N136" s="15"/>
      <c r="O136" s="17"/>
      <c r="P136" s="9">
        <f>Tableau_Lancer_la_requête_à_partir_de_Excel_Files[[#This Row],[Aide Massif Obtenue]]+Tableau_Lancer_la_requête_à_partir_de_Excel_Files[[#This Row],[Autre Public2]]</f>
        <v>0</v>
      </c>
      <c r="Q136" s="13">
        <f>(Tableau_Lancer_la_requête_à_partir_de_Excel_Files[[#This Row],[Autre Public2]]+Tableau_Lancer_la_requête_à_partir_de_Excel_Files[[#This Row],[Aide Massif Obtenue]])/Tableau_Lancer_la_requête_à_partir_de_Excel_Files[[#This Row],[Coût total déposé]]</f>
        <v>0</v>
      </c>
      <c r="R136" s="9">
        <f>Tableau_Lancer_la_requête_à_partir_de_Excel_Files[[#This Row],[Total_Etat_FN2 ]]+Tableau_Lancer_la_requête_à_partir_de_Excel_Files[[#This Row],[Total_Regions_FN2 ]]+Tableau_Lancer_la_requête_à_partir_de_Excel_Files[[#This Row],[Total_Dpts_FN2 ]]+Tableau_Lancer_la_requête_à_partir_de_Excel_Files[[#This Row],[''Prévisionnel FEDER'']]</f>
        <v>0</v>
      </c>
      <c r="S136" s="22">
        <f>Tableau_Lancer_la_requête_à_partir_de_Excel_Files[[#This Row],[Aide Massif Obtenue]]/Tableau_Lancer_la_requête_à_partir_de_Excel_Files[[#This Row],[Coût total déposé]]</f>
        <v>0</v>
      </c>
      <c r="T136" s="9">
        <f>Tableau_Lancer_la_requête_à_partir_de_Excel_Files[[#This Row],[Aide Publique Obtenue]]-Tableau_Lancer_la_requête_à_partir_de_Excel_Files[[#This Row],[Aide Publique demandée]]</f>
        <v>-388598.18</v>
      </c>
      <c r="U136" s="9">
        <f>Tableau_Lancer_la_requête_à_partir_de_Excel_Files[[#This Row],[FNADT_FN2]]+Tableau_Lancer_la_requête_à_partir_de_Excel_Files[[#This Row],[AgricultureFN2]]</f>
        <v>0</v>
      </c>
      <c r="V136" s="9"/>
      <c r="W136" s="9"/>
      <c r="X136" s="9">
        <f>Tableau_Lancer_la_requête_à_partir_de_Excel_Files[[#This Row],[ALPC_FN2]]+Tableau_Lancer_la_requête_à_partir_de_Excel_Files[[#This Row],[AURA_FN2]]+Tableau_Lancer_la_requête_à_partir_de_Excel_Files[[#This Row],[BFC_FN2]]+Tableau_Lancer_la_requête_à_partir_de_Excel_Files[[#This Row],[LRMP_FN2]]</f>
        <v>0</v>
      </c>
      <c r="Y136" s="9"/>
      <c r="Z136" s="9"/>
      <c r="AA136" s="9"/>
      <c r="AB136" s="9"/>
      <c r="AC136" s="9">
        <f>Tableau_Lancer_la_requête_à_partir_de_Excel_Files[[#This Row],[03_FN2]]+Tableau_Lancer_la_requête_à_partir_de_Excel_Files[[#This Row],[07_FN2]]+Tableau_Lancer_la_requête_à_partir_de_Excel_Files[[#This Row],[11_FN2]]+Tableau_Lancer_la_requête_à_partir_de_Excel_Files[[#This Row],[12_FN2]]+Tableau_Lancer_la_requête_à_partir_de_Excel_Files[[#This Row],[15_FN2]]+Tableau_Lancer_la_requête_à_partir_de_Excel_Files[[#This Row],[19_FN2]]+Tableau_Lancer_la_requête_à_partir_de_Excel_Files[[#This Row],[21_FN2]]+Tableau_Lancer_la_requête_à_partir_de_Excel_Files[[#This Row],[23_FN2]]+Tableau_Lancer_la_requête_à_partir_de_Excel_Files[[#This Row],[30_FN2]]+Tableau_Lancer_la_requête_à_partir_de_Excel_Files[[#This Row],[34_FN2]]+Tableau_Lancer_la_requête_à_partir_de_Excel_Files[[#This Row],[42_FN2]]+Tableau_Lancer_la_requête_à_partir_de_Excel_Files[[#This Row],[43_FN2]]+Tableau_Lancer_la_requête_à_partir_de_Excel_Files[[#This Row],[46_FN2]]+Tableau_Lancer_la_requête_à_partir_de_Excel_Files[[#This Row],[48_FN2]]+Tableau_Lancer_la_requête_à_partir_de_Excel_Files[[#This Row],[58_FN2]]+Tableau_Lancer_la_requête_à_partir_de_Excel_Files[[#This Row],[63_FN2]]+Tableau_Lancer_la_requête_à_partir_de_Excel_Files[[#This Row],[69_FN2]]+Tableau_Lancer_la_requête_à_partir_de_Excel_Files[[#This Row],[71_FN2]]+Tableau_Lancer_la_requête_à_partir_de_Excel_Files[[#This Row],[81_FN2]]+Tableau_Lancer_la_requête_à_partir_de_Excel_Files[[#This Row],[82_FN2]]+Tableau_Lancer_la_requête_à_partir_de_Excel_Files[[#This Row],[87_FN2]]+Tableau_Lancer_la_requête_à_partir_de_Excel_Files[[#This Row],[89_FN2]]</f>
        <v>0</v>
      </c>
      <c r="AD136" s="9"/>
      <c r="AE136" s="9"/>
      <c r="AF136" s="9"/>
      <c r="AG136" s="9"/>
      <c r="AH136" s="9"/>
      <c r="AI136" s="9"/>
      <c r="AJ136" s="9"/>
      <c r="AK136" s="9"/>
      <c r="AL136" s="9"/>
      <c r="AM136" s="9"/>
      <c r="AN136" s="9"/>
      <c r="AO136" s="9"/>
      <c r="AP136" s="9"/>
      <c r="AQ136" s="9"/>
      <c r="AR136" s="9"/>
      <c r="AS136" s="9"/>
      <c r="AT136" s="9"/>
      <c r="AU136" s="9"/>
      <c r="AV136" s="9"/>
      <c r="AW136" s="9"/>
      <c r="AX136" s="9"/>
      <c r="AY136" s="9"/>
      <c r="AZ136" s="9">
        <v>0</v>
      </c>
      <c r="BA136" s="9">
        <v>0</v>
      </c>
      <c r="BB136" s="18">
        <v>43009</v>
      </c>
      <c r="BC136" s="18"/>
      <c r="BD136" s="9"/>
      <c r="BP136" s="19"/>
      <c r="CL136" s="14"/>
    </row>
    <row r="137" spans="1:90" ht="45" x14ac:dyDescent="0.25">
      <c r="A137" s="12" t="s">
        <v>6</v>
      </c>
      <c r="B137" s="15" t="s">
        <v>648</v>
      </c>
      <c r="C137" s="15" t="s">
        <v>686</v>
      </c>
      <c r="D137" s="18" t="s">
        <v>280</v>
      </c>
      <c r="E137" s="11" t="s">
        <v>646</v>
      </c>
      <c r="F137" s="11" t="s">
        <v>647</v>
      </c>
      <c r="G137" s="9">
        <v>529576.35</v>
      </c>
      <c r="H137" s="9">
        <v>349584.5</v>
      </c>
      <c r="I137" s="17" t="s">
        <v>649</v>
      </c>
      <c r="J137" s="15">
        <v>89867.6</v>
      </c>
      <c r="K137" s="17" t="s">
        <v>650</v>
      </c>
      <c r="L137" s="15" t="s">
        <v>205</v>
      </c>
      <c r="M137" s="15" t="s">
        <v>206</v>
      </c>
      <c r="N137" s="15" t="s">
        <v>345</v>
      </c>
      <c r="O137" s="17"/>
      <c r="P137" s="9">
        <f>Tableau_Lancer_la_requête_à_partir_de_Excel_Files[[#This Row],[Aide Massif Obtenue]]+Tableau_Lancer_la_requête_à_partir_de_Excel_Files[[#This Row],[Autre Public2]]</f>
        <v>0</v>
      </c>
      <c r="Q137" s="13">
        <f>(Tableau_Lancer_la_requête_à_partir_de_Excel_Files[[#This Row],[Autre Public2]]+Tableau_Lancer_la_requête_à_partir_de_Excel_Files[[#This Row],[Aide Massif Obtenue]])/Tableau_Lancer_la_requête_à_partir_de_Excel_Files[[#This Row],[Coût total déposé]]</f>
        <v>0</v>
      </c>
      <c r="R137" s="9">
        <f>Tableau_Lancer_la_requête_à_partir_de_Excel_Files[[#This Row],[Total_Etat_FN2 ]]+Tableau_Lancer_la_requête_à_partir_de_Excel_Files[[#This Row],[Total_Regions_FN2 ]]+Tableau_Lancer_la_requête_à_partir_de_Excel_Files[[#This Row],[Total_Dpts_FN2 ]]+Tableau_Lancer_la_requête_à_partir_de_Excel_Files[[#This Row],[''Prévisionnel FEDER'']]</f>
        <v>0</v>
      </c>
      <c r="S137" s="22">
        <f>Tableau_Lancer_la_requête_à_partir_de_Excel_Files[[#This Row],[Aide Massif Obtenue]]/Tableau_Lancer_la_requête_à_partir_de_Excel_Files[[#This Row],[Coût total déposé]]</f>
        <v>0</v>
      </c>
      <c r="T137" s="9">
        <f>Tableau_Lancer_la_requête_à_partir_de_Excel_Files[[#This Row],[Aide Publique Obtenue]]-Tableau_Lancer_la_requête_à_partir_de_Excel_Files[[#This Row],[Aide Publique demandée]]</f>
        <v>-349584.5</v>
      </c>
      <c r="U137" s="9">
        <f>Tableau_Lancer_la_requête_à_partir_de_Excel_Files[[#This Row],[FNADT_FN2]]+Tableau_Lancer_la_requête_à_partir_de_Excel_Files[[#This Row],[AgricultureFN2]]</f>
        <v>0</v>
      </c>
      <c r="V137" s="9"/>
      <c r="W137" s="9"/>
      <c r="X137" s="9">
        <f>Tableau_Lancer_la_requête_à_partir_de_Excel_Files[[#This Row],[ALPC_FN2]]+Tableau_Lancer_la_requête_à_partir_de_Excel_Files[[#This Row],[AURA_FN2]]+Tableau_Lancer_la_requête_à_partir_de_Excel_Files[[#This Row],[BFC_FN2]]+Tableau_Lancer_la_requête_à_partir_de_Excel_Files[[#This Row],[LRMP_FN2]]</f>
        <v>0</v>
      </c>
      <c r="Y137" s="9"/>
      <c r="Z137" s="9"/>
      <c r="AA137" s="9"/>
      <c r="AB137" s="9"/>
      <c r="AC137" s="9">
        <f>Tableau_Lancer_la_requête_à_partir_de_Excel_Files[[#This Row],[03_FN2]]+Tableau_Lancer_la_requête_à_partir_de_Excel_Files[[#This Row],[07_FN2]]+Tableau_Lancer_la_requête_à_partir_de_Excel_Files[[#This Row],[11_FN2]]+Tableau_Lancer_la_requête_à_partir_de_Excel_Files[[#This Row],[12_FN2]]+Tableau_Lancer_la_requête_à_partir_de_Excel_Files[[#This Row],[15_FN2]]+Tableau_Lancer_la_requête_à_partir_de_Excel_Files[[#This Row],[19_FN2]]+Tableau_Lancer_la_requête_à_partir_de_Excel_Files[[#This Row],[21_FN2]]+Tableau_Lancer_la_requête_à_partir_de_Excel_Files[[#This Row],[23_FN2]]+Tableau_Lancer_la_requête_à_partir_de_Excel_Files[[#This Row],[30_FN2]]+Tableau_Lancer_la_requête_à_partir_de_Excel_Files[[#This Row],[34_FN2]]+Tableau_Lancer_la_requête_à_partir_de_Excel_Files[[#This Row],[42_FN2]]+Tableau_Lancer_la_requête_à_partir_de_Excel_Files[[#This Row],[43_FN2]]+Tableau_Lancer_la_requête_à_partir_de_Excel_Files[[#This Row],[46_FN2]]+Tableau_Lancer_la_requête_à_partir_de_Excel_Files[[#This Row],[48_FN2]]+Tableau_Lancer_la_requête_à_partir_de_Excel_Files[[#This Row],[58_FN2]]+Tableau_Lancer_la_requête_à_partir_de_Excel_Files[[#This Row],[63_FN2]]+Tableau_Lancer_la_requête_à_partir_de_Excel_Files[[#This Row],[69_FN2]]+Tableau_Lancer_la_requête_à_partir_de_Excel_Files[[#This Row],[71_FN2]]+Tableau_Lancer_la_requête_à_partir_de_Excel_Files[[#This Row],[81_FN2]]+Tableau_Lancer_la_requête_à_partir_de_Excel_Files[[#This Row],[82_FN2]]+Tableau_Lancer_la_requête_à_partir_de_Excel_Files[[#This Row],[87_FN2]]+Tableau_Lancer_la_requête_à_partir_de_Excel_Files[[#This Row],[89_FN2]]</f>
        <v>0</v>
      </c>
      <c r="AD137" s="9"/>
      <c r="AE137" s="9"/>
      <c r="AF137" s="9"/>
      <c r="AG137" s="9"/>
      <c r="AH137" s="9"/>
      <c r="AI137" s="9"/>
      <c r="AJ137" s="9"/>
      <c r="AK137" s="9"/>
      <c r="AL137" s="9"/>
      <c r="AM137" s="9"/>
      <c r="AN137" s="9"/>
      <c r="AO137" s="9"/>
      <c r="AP137" s="9"/>
      <c r="AQ137" s="9"/>
      <c r="AR137" s="9"/>
      <c r="AS137" s="9"/>
      <c r="AT137" s="9"/>
      <c r="AU137" s="9"/>
      <c r="AV137" s="9"/>
      <c r="AW137" s="9"/>
      <c r="AX137" s="9"/>
      <c r="AY137" s="9"/>
      <c r="AZ137" s="9">
        <v>0</v>
      </c>
      <c r="BA137" s="9">
        <v>0</v>
      </c>
      <c r="BB137" s="18">
        <v>42979</v>
      </c>
      <c r="BC137" s="18"/>
      <c r="BD137" s="9"/>
      <c r="BP137" s="19"/>
      <c r="CL137" s="14"/>
    </row>
    <row r="138" spans="1:90" ht="30" x14ac:dyDescent="0.25">
      <c r="A138" s="12" t="s">
        <v>6</v>
      </c>
      <c r="B138" s="15" t="s">
        <v>653</v>
      </c>
      <c r="C138" s="15" t="s">
        <v>651</v>
      </c>
      <c r="D138" s="18" t="s">
        <v>280</v>
      </c>
      <c r="E138" s="11" t="s">
        <v>131</v>
      </c>
      <c r="F138" s="11" t="s">
        <v>652</v>
      </c>
      <c r="G138" s="9">
        <v>159550</v>
      </c>
      <c r="H138" s="9">
        <v>111686</v>
      </c>
      <c r="I138" s="17" t="s">
        <v>210</v>
      </c>
      <c r="J138" s="15">
        <v>63820</v>
      </c>
      <c r="K138" s="17" t="s">
        <v>211</v>
      </c>
      <c r="L138" s="15"/>
      <c r="M138" s="15" t="s">
        <v>220</v>
      </c>
      <c r="N138" s="15" t="s">
        <v>654</v>
      </c>
      <c r="O138" s="17"/>
      <c r="P138" s="9">
        <f>Tableau_Lancer_la_requête_à_partir_de_Excel_Files[[#This Row],[Aide Massif Obtenue]]+Tableau_Lancer_la_requête_à_partir_de_Excel_Files[[#This Row],[Autre Public2]]</f>
        <v>0</v>
      </c>
      <c r="Q138" s="13">
        <f>(Tableau_Lancer_la_requête_à_partir_de_Excel_Files[[#This Row],[Autre Public2]]+Tableau_Lancer_la_requête_à_partir_de_Excel_Files[[#This Row],[Aide Massif Obtenue]])/Tableau_Lancer_la_requête_à_partir_de_Excel_Files[[#This Row],[Coût total déposé]]</f>
        <v>0</v>
      </c>
      <c r="R138" s="9">
        <f>Tableau_Lancer_la_requête_à_partir_de_Excel_Files[[#This Row],[Total_Etat_FN2 ]]+Tableau_Lancer_la_requête_à_partir_de_Excel_Files[[#This Row],[Total_Regions_FN2 ]]+Tableau_Lancer_la_requête_à_partir_de_Excel_Files[[#This Row],[Total_Dpts_FN2 ]]+Tableau_Lancer_la_requête_à_partir_de_Excel_Files[[#This Row],[''Prévisionnel FEDER'']]</f>
        <v>0</v>
      </c>
      <c r="S138" s="22">
        <f>Tableau_Lancer_la_requête_à_partir_de_Excel_Files[[#This Row],[Aide Massif Obtenue]]/Tableau_Lancer_la_requête_à_partir_de_Excel_Files[[#This Row],[Coût total déposé]]</f>
        <v>0</v>
      </c>
      <c r="T138" s="9">
        <f>Tableau_Lancer_la_requête_à_partir_de_Excel_Files[[#This Row],[Aide Publique Obtenue]]-Tableau_Lancer_la_requête_à_partir_de_Excel_Files[[#This Row],[Aide Publique demandée]]</f>
        <v>-111686</v>
      </c>
      <c r="U138" s="9">
        <f>Tableau_Lancer_la_requête_à_partir_de_Excel_Files[[#This Row],[FNADT_FN2]]+Tableau_Lancer_la_requête_à_partir_de_Excel_Files[[#This Row],[AgricultureFN2]]</f>
        <v>0</v>
      </c>
      <c r="V138" s="9"/>
      <c r="W138" s="9"/>
      <c r="X138" s="9">
        <f>Tableau_Lancer_la_requête_à_partir_de_Excel_Files[[#This Row],[ALPC_FN2]]+Tableau_Lancer_la_requête_à_partir_de_Excel_Files[[#This Row],[AURA_FN2]]+Tableau_Lancer_la_requête_à_partir_de_Excel_Files[[#This Row],[BFC_FN2]]+Tableau_Lancer_la_requête_à_partir_de_Excel_Files[[#This Row],[LRMP_FN2]]</f>
        <v>0</v>
      </c>
      <c r="Y138" s="9"/>
      <c r="Z138" s="9"/>
      <c r="AA138" s="9"/>
      <c r="AB138" s="9"/>
      <c r="AC138" s="9">
        <f>Tableau_Lancer_la_requête_à_partir_de_Excel_Files[[#This Row],[03_FN2]]+Tableau_Lancer_la_requête_à_partir_de_Excel_Files[[#This Row],[07_FN2]]+Tableau_Lancer_la_requête_à_partir_de_Excel_Files[[#This Row],[11_FN2]]+Tableau_Lancer_la_requête_à_partir_de_Excel_Files[[#This Row],[12_FN2]]+Tableau_Lancer_la_requête_à_partir_de_Excel_Files[[#This Row],[15_FN2]]+Tableau_Lancer_la_requête_à_partir_de_Excel_Files[[#This Row],[19_FN2]]+Tableau_Lancer_la_requête_à_partir_de_Excel_Files[[#This Row],[21_FN2]]+Tableau_Lancer_la_requête_à_partir_de_Excel_Files[[#This Row],[23_FN2]]+Tableau_Lancer_la_requête_à_partir_de_Excel_Files[[#This Row],[30_FN2]]+Tableau_Lancer_la_requête_à_partir_de_Excel_Files[[#This Row],[34_FN2]]+Tableau_Lancer_la_requête_à_partir_de_Excel_Files[[#This Row],[42_FN2]]+Tableau_Lancer_la_requête_à_partir_de_Excel_Files[[#This Row],[43_FN2]]+Tableau_Lancer_la_requête_à_partir_de_Excel_Files[[#This Row],[46_FN2]]+Tableau_Lancer_la_requête_à_partir_de_Excel_Files[[#This Row],[48_FN2]]+Tableau_Lancer_la_requête_à_partir_de_Excel_Files[[#This Row],[58_FN2]]+Tableau_Lancer_la_requête_à_partir_de_Excel_Files[[#This Row],[63_FN2]]+Tableau_Lancer_la_requête_à_partir_de_Excel_Files[[#This Row],[69_FN2]]+Tableau_Lancer_la_requête_à_partir_de_Excel_Files[[#This Row],[71_FN2]]+Tableau_Lancer_la_requête_à_partir_de_Excel_Files[[#This Row],[81_FN2]]+Tableau_Lancer_la_requête_à_partir_de_Excel_Files[[#This Row],[82_FN2]]+Tableau_Lancer_la_requête_à_partir_de_Excel_Files[[#This Row],[87_FN2]]+Tableau_Lancer_la_requête_à_partir_de_Excel_Files[[#This Row],[89_FN2]]</f>
        <v>0</v>
      </c>
      <c r="AD138" s="9"/>
      <c r="AE138" s="9"/>
      <c r="AF138" s="9"/>
      <c r="AG138" s="9"/>
      <c r="AH138" s="9"/>
      <c r="AI138" s="9"/>
      <c r="AJ138" s="9"/>
      <c r="AK138" s="9"/>
      <c r="AL138" s="9"/>
      <c r="AM138" s="9"/>
      <c r="AN138" s="9"/>
      <c r="AO138" s="9"/>
      <c r="AP138" s="9"/>
      <c r="AQ138" s="9"/>
      <c r="AR138" s="9"/>
      <c r="AS138" s="9"/>
      <c r="AT138" s="9"/>
      <c r="AU138" s="9"/>
      <c r="AV138" s="9"/>
      <c r="AW138" s="9"/>
      <c r="AX138" s="9"/>
      <c r="AY138" s="9"/>
      <c r="AZ138" s="9">
        <v>0</v>
      </c>
      <c r="BA138" s="9">
        <v>0</v>
      </c>
      <c r="BB138" s="18">
        <v>43023</v>
      </c>
      <c r="BC138" s="18"/>
      <c r="BD138" s="9"/>
      <c r="BP138" s="19"/>
      <c r="CL138" s="14"/>
    </row>
    <row r="139" spans="1:90" ht="30" x14ac:dyDescent="0.25">
      <c r="A139" s="12" t="s">
        <v>6</v>
      </c>
      <c r="B139" s="15" t="s">
        <v>671</v>
      </c>
      <c r="C139" s="15" t="s">
        <v>669</v>
      </c>
      <c r="D139" s="18" t="s">
        <v>280</v>
      </c>
      <c r="E139" s="11" t="s">
        <v>521</v>
      </c>
      <c r="F139" s="11" t="s">
        <v>670</v>
      </c>
      <c r="G139" s="9">
        <v>198000</v>
      </c>
      <c r="H139" s="9">
        <v>138600</v>
      </c>
      <c r="I139" s="17" t="s">
        <v>210</v>
      </c>
      <c r="J139" s="15">
        <v>8200</v>
      </c>
      <c r="K139" s="17" t="s">
        <v>672</v>
      </c>
      <c r="L139" s="15"/>
      <c r="M139" s="15"/>
      <c r="N139" s="15"/>
      <c r="O139" s="17"/>
      <c r="P139" s="9">
        <f>Tableau_Lancer_la_requête_à_partir_de_Excel_Files[[#This Row],[Aide Massif Obtenue]]+Tableau_Lancer_la_requête_à_partir_de_Excel_Files[[#This Row],[Autre Public2]]</f>
        <v>0</v>
      </c>
      <c r="Q139" s="13">
        <f>(Tableau_Lancer_la_requête_à_partir_de_Excel_Files[[#This Row],[Autre Public2]]+Tableau_Lancer_la_requête_à_partir_de_Excel_Files[[#This Row],[Aide Massif Obtenue]])/Tableau_Lancer_la_requête_à_partir_de_Excel_Files[[#This Row],[Coût total déposé]]</f>
        <v>0</v>
      </c>
      <c r="R139" s="9">
        <f>Tableau_Lancer_la_requête_à_partir_de_Excel_Files[[#This Row],[Total_Etat_FN2 ]]+Tableau_Lancer_la_requête_à_partir_de_Excel_Files[[#This Row],[Total_Regions_FN2 ]]+Tableau_Lancer_la_requête_à_partir_de_Excel_Files[[#This Row],[Total_Dpts_FN2 ]]+Tableau_Lancer_la_requête_à_partir_de_Excel_Files[[#This Row],[''Prévisionnel FEDER'']]</f>
        <v>0</v>
      </c>
      <c r="S139" s="22">
        <f>Tableau_Lancer_la_requête_à_partir_de_Excel_Files[[#This Row],[Aide Massif Obtenue]]/Tableau_Lancer_la_requête_à_partir_de_Excel_Files[[#This Row],[Coût total déposé]]</f>
        <v>0</v>
      </c>
      <c r="T139" s="9">
        <f>Tableau_Lancer_la_requête_à_partir_de_Excel_Files[[#This Row],[Aide Publique Obtenue]]-Tableau_Lancer_la_requête_à_partir_de_Excel_Files[[#This Row],[Aide Publique demandée]]</f>
        <v>-138600</v>
      </c>
      <c r="U139" s="9">
        <f>Tableau_Lancer_la_requête_à_partir_de_Excel_Files[[#This Row],[FNADT_FN2]]+Tableau_Lancer_la_requête_à_partir_de_Excel_Files[[#This Row],[AgricultureFN2]]</f>
        <v>0</v>
      </c>
      <c r="V139" s="9"/>
      <c r="W139" s="9"/>
      <c r="X139" s="9">
        <f>Tableau_Lancer_la_requête_à_partir_de_Excel_Files[[#This Row],[ALPC_FN2]]+Tableau_Lancer_la_requête_à_partir_de_Excel_Files[[#This Row],[AURA_FN2]]+Tableau_Lancer_la_requête_à_partir_de_Excel_Files[[#This Row],[BFC_FN2]]+Tableau_Lancer_la_requête_à_partir_de_Excel_Files[[#This Row],[LRMP_FN2]]</f>
        <v>0</v>
      </c>
      <c r="Y139" s="9"/>
      <c r="Z139" s="9"/>
      <c r="AA139" s="9"/>
      <c r="AB139" s="9"/>
      <c r="AC139" s="9">
        <f>Tableau_Lancer_la_requête_à_partir_de_Excel_Files[[#This Row],[03_FN2]]+Tableau_Lancer_la_requête_à_partir_de_Excel_Files[[#This Row],[07_FN2]]+Tableau_Lancer_la_requête_à_partir_de_Excel_Files[[#This Row],[11_FN2]]+Tableau_Lancer_la_requête_à_partir_de_Excel_Files[[#This Row],[12_FN2]]+Tableau_Lancer_la_requête_à_partir_de_Excel_Files[[#This Row],[15_FN2]]+Tableau_Lancer_la_requête_à_partir_de_Excel_Files[[#This Row],[19_FN2]]+Tableau_Lancer_la_requête_à_partir_de_Excel_Files[[#This Row],[21_FN2]]+Tableau_Lancer_la_requête_à_partir_de_Excel_Files[[#This Row],[23_FN2]]+Tableau_Lancer_la_requête_à_partir_de_Excel_Files[[#This Row],[30_FN2]]+Tableau_Lancer_la_requête_à_partir_de_Excel_Files[[#This Row],[34_FN2]]+Tableau_Lancer_la_requête_à_partir_de_Excel_Files[[#This Row],[42_FN2]]+Tableau_Lancer_la_requête_à_partir_de_Excel_Files[[#This Row],[43_FN2]]+Tableau_Lancer_la_requête_à_partir_de_Excel_Files[[#This Row],[46_FN2]]+Tableau_Lancer_la_requête_à_partir_de_Excel_Files[[#This Row],[48_FN2]]+Tableau_Lancer_la_requête_à_partir_de_Excel_Files[[#This Row],[58_FN2]]+Tableau_Lancer_la_requête_à_partir_de_Excel_Files[[#This Row],[63_FN2]]+Tableau_Lancer_la_requête_à_partir_de_Excel_Files[[#This Row],[69_FN2]]+Tableau_Lancer_la_requête_à_partir_de_Excel_Files[[#This Row],[71_FN2]]+Tableau_Lancer_la_requête_à_partir_de_Excel_Files[[#This Row],[81_FN2]]+Tableau_Lancer_la_requête_à_partir_de_Excel_Files[[#This Row],[82_FN2]]+Tableau_Lancer_la_requête_à_partir_de_Excel_Files[[#This Row],[87_FN2]]+Tableau_Lancer_la_requête_à_partir_de_Excel_Files[[#This Row],[89_FN2]]</f>
        <v>0</v>
      </c>
      <c r="AD139" s="9"/>
      <c r="AE139" s="9"/>
      <c r="AF139" s="9"/>
      <c r="AG139" s="9"/>
      <c r="AH139" s="9"/>
      <c r="AI139" s="9"/>
      <c r="AJ139" s="9"/>
      <c r="AK139" s="9"/>
      <c r="AL139" s="9"/>
      <c r="AM139" s="9"/>
      <c r="AN139" s="9"/>
      <c r="AO139" s="9"/>
      <c r="AP139" s="9"/>
      <c r="AQ139" s="9"/>
      <c r="AR139" s="9"/>
      <c r="AS139" s="9"/>
      <c r="AT139" s="9"/>
      <c r="AU139" s="9"/>
      <c r="AV139" s="9"/>
      <c r="AW139" s="9"/>
      <c r="AX139" s="9"/>
      <c r="AY139" s="9"/>
      <c r="AZ139" s="9">
        <v>0</v>
      </c>
      <c r="BA139" s="9">
        <v>0</v>
      </c>
      <c r="BB139" s="18"/>
      <c r="BC139" s="18"/>
      <c r="BD139" s="9"/>
      <c r="BP139" s="19"/>
      <c r="CL139" s="14"/>
    </row>
    <row r="140" spans="1:90" ht="30" x14ac:dyDescent="0.25">
      <c r="A140" s="12" t="s">
        <v>5</v>
      </c>
      <c r="B140" s="15" t="s">
        <v>673</v>
      </c>
      <c r="C140" s="15" t="s">
        <v>673</v>
      </c>
      <c r="D140" s="18" t="s">
        <v>279</v>
      </c>
      <c r="E140" s="11" t="s">
        <v>674</v>
      </c>
      <c r="F140" s="11" t="s">
        <v>675</v>
      </c>
      <c r="G140" s="9">
        <v>230424.31</v>
      </c>
      <c r="H140" s="9">
        <v>184321</v>
      </c>
      <c r="I140" s="17" t="s">
        <v>676</v>
      </c>
      <c r="J140" s="15"/>
      <c r="K140" s="17" t="s">
        <v>212</v>
      </c>
      <c r="L140" s="15" t="s">
        <v>205</v>
      </c>
      <c r="M140" s="15" t="s">
        <v>311</v>
      </c>
      <c r="N140" s="15"/>
      <c r="O140" s="17"/>
      <c r="P140" s="9">
        <f>Tableau_Lancer_la_requête_à_partir_de_Excel_Files[[#This Row],[Aide Massif Obtenue]]+Tableau_Lancer_la_requête_à_partir_de_Excel_Files[[#This Row],[Autre Public2]]</f>
        <v>0</v>
      </c>
      <c r="Q140" s="13">
        <f>(Tableau_Lancer_la_requête_à_partir_de_Excel_Files[[#This Row],[Autre Public2]]+Tableau_Lancer_la_requête_à_partir_de_Excel_Files[[#This Row],[Aide Massif Obtenue]])/Tableau_Lancer_la_requête_à_partir_de_Excel_Files[[#This Row],[Coût total déposé]]</f>
        <v>0</v>
      </c>
      <c r="R140" s="9">
        <f>Tableau_Lancer_la_requête_à_partir_de_Excel_Files[[#This Row],[Total_Etat_FN2 ]]+Tableau_Lancer_la_requête_à_partir_de_Excel_Files[[#This Row],[Total_Regions_FN2 ]]+Tableau_Lancer_la_requête_à_partir_de_Excel_Files[[#This Row],[Total_Dpts_FN2 ]]+Tableau_Lancer_la_requête_à_partir_de_Excel_Files[[#This Row],[''Prévisionnel FEDER'']]</f>
        <v>0</v>
      </c>
      <c r="S140" s="22">
        <f>Tableau_Lancer_la_requête_à_partir_de_Excel_Files[[#This Row],[Aide Massif Obtenue]]/Tableau_Lancer_la_requête_à_partir_de_Excel_Files[[#This Row],[Coût total déposé]]</f>
        <v>0</v>
      </c>
      <c r="T140" s="9">
        <f>Tableau_Lancer_la_requête_à_partir_de_Excel_Files[[#This Row],[Aide Publique Obtenue]]-Tableau_Lancer_la_requête_à_partir_de_Excel_Files[[#This Row],[Aide Publique demandée]]</f>
        <v>-184321</v>
      </c>
      <c r="U140" s="9">
        <f>Tableau_Lancer_la_requête_à_partir_de_Excel_Files[[#This Row],[FNADT_FN2]]+Tableau_Lancer_la_requête_à_partir_de_Excel_Files[[#This Row],[AgricultureFN2]]</f>
        <v>0</v>
      </c>
      <c r="V140" s="9"/>
      <c r="W140" s="9"/>
      <c r="X140" s="9">
        <f>Tableau_Lancer_la_requête_à_partir_de_Excel_Files[[#This Row],[ALPC_FN2]]+Tableau_Lancer_la_requête_à_partir_de_Excel_Files[[#This Row],[AURA_FN2]]+Tableau_Lancer_la_requête_à_partir_de_Excel_Files[[#This Row],[BFC_FN2]]+Tableau_Lancer_la_requête_à_partir_de_Excel_Files[[#This Row],[LRMP_FN2]]</f>
        <v>0</v>
      </c>
      <c r="Y140" s="9"/>
      <c r="Z140" s="9"/>
      <c r="AA140" s="9"/>
      <c r="AB140" s="9"/>
      <c r="AC140" s="9">
        <f>Tableau_Lancer_la_requête_à_partir_de_Excel_Files[[#This Row],[03_FN2]]+Tableau_Lancer_la_requête_à_partir_de_Excel_Files[[#This Row],[07_FN2]]+Tableau_Lancer_la_requête_à_partir_de_Excel_Files[[#This Row],[11_FN2]]+Tableau_Lancer_la_requête_à_partir_de_Excel_Files[[#This Row],[12_FN2]]+Tableau_Lancer_la_requête_à_partir_de_Excel_Files[[#This Row],[15_FN2]]+Tableau_Lancer_la_requête_à_partir_de_Excel_Files[[#This Row],[19_FN2]]+Tableau_Lancer_la_requête_à_partir_de_Excel_Files[[#This Row],[21_FN2]]+Tableau_Lancer_la_requête_à_partir_de_Excel_Files[[#This Row],[23_FN2]]+Tableau_Lancer_la_requête_à_partir_de_Excel_Files[[#This Row],[30_FN2]]+Tableau_Lancer_la_requête_à_partir_de_Excel_Files[[#This Row],[34_FN2]]+Tableau_Lancer_la_requête_à_partir_de_Excel_Files[[#This Row],[42_FN2]]+Tableau_Lancer_la_requête_à_partir_de_Excel_Files[[#This Row],[43_FN2]]+Tableau_Lancer_la_requête_à_partir_de_Excel_Files[[#This Row],[46_FN2]]+Tableau_Lancer_la_requête_à_partir_de_Excel_Files[[#This Row],[48_FN2]]+Tableau_Lancer_la_requête_à_partir_de_Excel_Files[[#This Row],[58_FN2]]+Tableau_Lancer_la_requête_à_partir_de_Excel_Files[[#This Row],[63_FN2]]+Tableau_Lancer_la_requête_à_partir_de_Excel_Files[[#This Row],[69_FN2]]+Tableau_Lancer_la_requête_à_partir_de_Excel_Files[[#This Row],[71_FN2]]+Tableau_Lancer_la_requête_à_partir_de_Excel_Files[[#This Row],[81_FN2]]+Tableau_Lancer_la_requête_à_partir_de_Excel_Files[[#This Row],[82_FN2]]+Tableau_Lancer_la_requête_à_partir_de_Excel_Files[[#This Row],[87_FN2]]+Tableau_Lancer_la_requête_à_partir_de_Excel_Files[[#This Row],[89_FN2]]</f>
        <v>0</v>
      </c>
      <c r="AD140" s="9"/>
      <c r="AE140" s="9"/>
      <c r="AF140" s="9"/>
      <c r="AG140" s="9"/>
      <c r="AH140" s="9"/>
      <c r="AI140" s="9"/>
      <c r="AJ140" s="9"/>
      <c r="AK140" s="9"/>
      <c r="AL140" s="9"/>
      <c r="AM140" s="9"/>
      <c r="AN140" s="9"/>
      <c r="AO140" s="9"/>
      <c r="AP140" s="9"/>
      <c r="AQ140" s="9"/>
      <c r="AR140" s="9"/>
      <c r="AS140" s="9"/>
      <c r="AT140" s="9"/>
      <c r="AU140" s="9"/>
      <c r="AV140" s="9"/>
      <c r="AW140" s="9"/>
      <c r="AX140" s="9"/>
      <c r="AY140" s="9"/>
      <c r="AZ140" s="9">
        <v>0</v>
      </c>
      <c r="BA140" s="9">
        <v>0</v>
      </c>
      <c r="BB140" s="18"/>
      <c r="BC140" s="18"/>
      <c r="BD140" s="9"/>
      <c r="BP140" s="19"/>
      <c r="CL140" s="14"/>
    </row>
    <row r="141" spans="1:90" ht="60" x14ac:dyDescent="0.25">
      <c r="A141" s="12" t="s">
        <v>6</v>
      </c>
      <c r="B141" s="15" t="s">
        <v>679</v>
      </c>
      <c r="C141" s="15" t="s">
        <v>677</v>
      </c>
      <c r="D141" s="18" t="s">
        <v>681</v>
      </c>
      <c r="E141" s="11" t="s">
        <v>253</v>
      </c>
      <c r="F141" s="11" t="s">
        <v>678</v>
      </c>
      <c r="G141" s="9">
        <v>76001.55</v>
      </c>
      <c r="H141" s="9">
        <v>53201</v>
      </c>
      <c r="I141" s="17" t="s">
        <v>210</v>
      </c>
      <c r="J141" s="15">
        <v>35701</v>
      </c>
      <c r="K141" s="17" t="s">
        <v>680</v>
      </c>
      <c r="L141" s="15" t="s">
        <v>205</v>
      </c>
      <c r="M141" s="15"/>
      <c r="N141" s="15"/>
      <c r="O141" s="17"/>
      <c r="P141" s="9">
        <f>Tableau_Lancer_la_requête_à_partir_de_Excel_Files[[#This Row],[Aide Massif Obtenue]]+Tableau_Lancer_la_requête_à_partir_de_Excel_Files[[#This Row],[Autre Public2]]</f>
        <v>0</v>
      </c>
      <c r="Q141" s="13">
        <f>(Tableau_Lancer_la_requête_à_partir_de_Excel_Files[[#This Row],[Autre Public2]]+Tableau_Lancer_la_requête_à_partir_de_Excel_Files[[#This Row],[Aide Massif Obtenue]])/Tableau_Lancer_la_requête_à_partir_de_Excel_Files[[#This Row],[Coût total déposé]]</f>
        <v>0</v>
      </c>
      <c r="R141" s="9">
        <f>Tableau_Lancer_la_requête_à_partir_de_Excel_Files[[#This Row],[Total_Etat_FN2 ]]+Tableau_Lancer_la_requête_à_partir_de_Excel_Files[[#This Row],[Total_Regions_FN2 ]]+Tableau_Lancer_la_requête_à_partir_de_Excel_Files[[#This Row],[Total_Dpts_FN2 ]]+Tableau_Lancer_la_requête_à_partir_de_Excel_Files[[#This Row],[''Prévisionnel FEDER'']]</f>
        <v>0</v>
      </c>
      <c r="S141" s="16">
        <f>Tableau_Lancer_la_requête_à_partir_de_Excel_Files[[#This Row],[Aide Massif Obtenue]]/Tableau_Lancer_la_requête_à_partir_de_Excel_Files[[#This Row],[Coût total déposé]]</f>
        <v>0</v>
      </c>
      <c r="T141" s="9">
        <f>Tableau_Lancer_la_requête_à_partir_de_Excel_Files[[#This Row],[Aide Publique Obtenue]]-Tableau_Lancer_la_requête_à_partir_de_Excel_Files[[#This Row],[Aide Publique demandée]]</f>
        <v>-53201</v>
      </c>
      <c r="U141" s="9">
        <f>Tableau_Lancer_la_requête_à_partir_de_Excel_Files[[#This Row],[FNADT_FN2]]+Tableau_Lancer_la_requête_à_partir_de_Excel_Files[[#This Row],[AgricultureFN2]]</f>
        <v>0</v>
      </c>
      <c r="V141" s="9"/>
      <c r="W141" s="9"/>
      <c r="X141" s="9">
        <f>Tableau_Lancer_la_requête_à_partir_de_Excel_Files[[#This Row],[ALPC_FN2]]+Tableau_Lancer_la_requête_à_partir_de_Excel_Files[[#This Row],[AURA_FN2]]+Tableau_Lancer_la_requête_à_partir_de_Excel_Files[[#This Row],[BFC_FN2]]+Tableau_Lancer_la_requête_à_partir_de_Excel_Files[[#This Row],[LRMP_FN2]]</f>
        <v>0</v>
      </c>
      <c r="Y141" s="9"/>
      <c r="Z141" s="9"/>
      <c r="AA141" s="9"/>
      <c r="AB141" s="9"/>
      <c r="AC141" s="9">
        <f>Tableau_Lancer_la_requête_à_partir_de_Excel_Files[[#This Row],[03_FN2]]+Tableau_Lancer_la_requête_à_partir_de_Excel_Files[[#This Row],[07_FN2]]+Tableau_Lancer_la_requête_à_partir_de_Excel_Files[[#This Row],[11_FN2]]+Tableau_Lancer_la_requête_à_partir_de_Excel_Files[[#This Row],[12_FN2]]+Tableau_Lancer_la_requête_à_partir_de_Excel_Files[[#This Row],[15_FN2]]+Tableau_Lancer_la_requête_à_partir_de_Excel_Files[[#This Row],[19_FN2]]+Tableau_Lancer_la_requête_à_partir_de_Excel_Files[[#This Row],[21_FN2]]+Tableau_Lancer_la_requête_à_partir_de_Excel_Files[[#This Row],[23_FN2]]+Tableau_Lancer_la_requête_à_partir_de_Excel_Files[[#This Row],[30_FN2]]+Tableau_Lancer_la_requête_à_partir_de_Excel_Files[[#This Row],[34_FN2]]+Tableau_Lancer_la_requête_à_partir_de_Excel_Files[[#This Row],[42_FN2]]+Tableau_Lancer_la_requête_à_partir_de_Excel_Files[[#This Row],[43_FN2]]+Tableau_Lancer_la_requête_à_partir_de_Excel_Files[[#This Row],[46_FN2]]+Tableau_Lancer_la_requête_à_partir_de_Excel_Files[[#This Row],[48_FN2]]+Tableau_Lancer_la_requête_à_partir_de_Excel_Files[[#This Row],[58_FN2]]+Tableau_Lancer_la_requête_à_partir_de_Excel_Files[[#This Row],[63_FN2]]+Tableau_Lancer_la_requête_à_partir_de_Excel_Files[[#This Row],[69_FN2]]+Tableau_Lancer_la_requête_à_partir_de_Excel_Files[[#This Row],[71_FN2]]+Tableau_Lancer_la_requête_à_partir_de_Excel_Files[[#This Row],[81_FN2]]+Tableau_Lancer_la_requête_à_partir_de_Excel_Files[[#This Row],[82_FN2]]+Tableau_Lancer_la_requête_à_partir_de_Excel_Files[[#This Row],[87_FN2]]+Tableau_Lancer_la_requête_à_partir_de_Excel_Files[[#This Row],[89_FN2]]</f>
        <v>0</v>
      </c>
      <c r="AD141" s="9"/>
      <c r="AE141" s="9"/>
      <c r="AF141" s="9"/>
      <c r="AG141" s="9"/>
      <c r="AH141" s="9"/>
      <c r="AI141" s="9"/>
      <c r="AJ141" s="9"/>
      <c r="AK141" s="9"/>
      <c r="AL141" s="9"/>
      <c r="AM141" s="9"/>
      <c r="AN141" s="9"/>
      <c r="AO141" s="9"/>
      <c r="AP141" s="9"/>
      <c r="AQ141" s="9"/>
      <c r="AR141" s="9"/>
      <c r="AS141" s="9"/>
      <c r="AT141" s="9"/>
      <c r="AU141" s="9"/>
      <c r="AV141" s="9"/>
      <c r="AW141" s="9"/>
      <c r="AX141" s="9"/>
      <c r="AY141" s="9"/>
      <c r="AZ141" s="9">
        <v>0</v>
      </c>
      <c r="BA141" s="9">
        <v>0</v>
      </c>
      <c r="BB141" s="18">
        <v>43009</v>
      </c>
      <c r="BC141" s="18"/>
      <c r="BD141" s="9"/>
      <c r="BP141" s="19"/>
      <c r="CL141" s="14"/>
    </row>
    <row r="142" spans="1:90" ht="45" x14ac:dyDescent="0.25">
      <c r="A142" s="12" t="s">
        <v>6</v>
      </c>
      <c r="B142" s="15" t="s">
        <v>690</v>
      </c>
      <c r="C142" s="15" t="s">
        <v>687</v>
      </c>
      <c r="D142" s="18" t="s">
        <v>566</v>
      </c>
      <c r="E142" s="11" t="s">
        <v>688</v>
      </c>
      <c r="F142" s="11" t="s">
        <v>689</v>
      </c>
      <c r="G142" s="9">
        <v>168196</v>
      </c>
      <c r="H142" s="9">
        <v>117737</v>
      </c>
      <c r="I142" s="17" t="s">
        <v>210</v>
      </c>
      <c r="J142" s="15">
        <v>57737</v>
      </c>
      <c r="K142" s="17" t="s">
        <v>691</v>
      </c>
      <c r="L142" s="15" t="s">
        <v>205</v>
      </c>
      <c r="M142" s="15" t="s">
        <v>311</v>
      </c>
      <c r="N142" s="15"/>
      <c r="O142" s="17"/>
      <c r="P142" s="9">
        <f>Tableau_Lancer_la_requête_à_partir_de_Excel_Files[[#This Row],[Aide Massif Obtenue]]+Tableau_Lancer_la_requête_à_partir_de_Excel_Files[[#This Row],[Autre Public2]]</f>
        <v>0</v>
      </c>
      <c r="Q142" s="13">
        <f>(Tableau_Lancer_la_requête_à_partir_de_Excel_Files[[#This Row],[Autre Public2]]+Tableau_Lancer_la_requête_à_partir_de_Excel_Files[[#This Row],[Aide Massif Obtenue]])/Tableau_Lancer_la_requête_à_partir_de_Excel_Files[[#This Row],[Coût total déposé]]</f>
        <v>0</v>
      </c>
      <c r="R142" s="9">
        <f>Tableau_Lancer_la_requête_à_partir_de_Excel_Files[[#This Row],[Total_Etat_FN2 ]]+Tableau_Lancer_la_requête_à_partir_de_Excel_Files[[#This Row],[Total_Regions_FN2 ]]+Tableau_Lancer_la_requête_à_partir_de_Excel_Files[[#This Row],[Total_Dpts_FN2 ]]+Tableau_Lancer_la_requête_à_partir_de_Excel_Files[[#This Row],[''Prévisionnel FEDER'']]</f>
        <v>0</v>
      </c>
      <c r="S142" s="16">
        <f>Tableau_Lancer_la_requête_à_partir_de_Excel_Files[[#This Row],[Aide Massif Obtenue]]/Tableau_Lancer_la_requête_à_partir_de_Excel_Files[[#This Row],[Coût total déposé]]</f>
        <v>0</v>
      </c>
      <c r="T142" s="9">
        <f>Tableau_Lancer_la_requête_à_partir_de_Excel_Files[[#This Row],[Aide Publique Obtenue]]-Tableau_Lancer_la_requête_à_partir_de_Excel_Files[[#This Row],[Aide Publique demandée]]</f>
        <v>-117737</v>
      </c>
      <c r="U142" s="9">
        <f>Tableau_Lancer_la_requête_à_partir_de_Excel_Files[[#This Row],[FNADT_FN2]]+Tableau_Lancer_la_requête_à_partir_de_Excel_Files[[#This Row],[AgricultureFN2]]</f>
        <v>0</v>
      </c>
      <c r="V142" s="9"/>
      <c r="W142" s="9"/>
      <c r="X142" s="9">
        <f>Tableau_Lancer_la_requête_à_partir_de_Excel_Files[[#This Row],[ALPC_FN2]]+Tableau_Lancer_la_requête_à_partir_de_Excel_Files[[#This Row],[AURA_FN2]]+Tableau_Lancer_la_requête_à_partir_de_Excel_Files[[#This Row],[BFC_FN2]]+Tableau_Lancer_la_requête_à_partir_de_Excel_Files[[#This Row],[LRMP_FN2]]</f>
        <v>0</v>
      </c>
      <c r="Y142" s="9"/>
      <c r="Z142" s="9"/>
      <c r="AA142" s="9"/>
      <c r="AB142" s="9"/>
      <c r="AC142" s="9">
        <f>Tableau_Lancer_la_requête_à_partir_de_Excel_Files[[#This Row],[03_FN2]]+Tableau_Lancer_la_requête_à_partir_de_Excel_Files[[#This Row],[07_FN2]]+Tableau_Lancer_la_requête_à_partir_de_Excel_Files[[#This Row],[11_FN2]]+Tableau_Lancer_la_requête_à_partir_de_Excel_Files[[#This Row],[12_FN2]]+Tableau_Lancer_la_requête_à_partir_de_Excel_Files[[#This Row],[15_FN2]]+Tableau_Lancer_la_requête_à_partir_de_Excel_Files[[#This Row],[19_FN2]]+Tableau_Lancer_la_requête_à_partir_de_Excel_Files[[#This Row],[21_FN2]]+Tableau_Lancer_la_requête_à_partir_de_Excel_Files[[#This Row],[23_FN2]]+Tableau_Lancer_la_requête_à_partir_de_Excel_Files[[#This Row],[30_FN2]]+Tableau_Lancer_la_requête_à_partir_de_Excel_Files[[#This Row],[34_FN2]]+Tableau_Lancer_la_requête_à_partir_de_Excel_Files[[#This Row],[42_FN2]]+Tableau_Lancer_la_requête_à_partir_de_Excel_Files[[#This Row],[43_FN2]]+Tableau_Lancer_la_requête_à_partir_de_Excel_Files[[#This Row],[46_FN2]]+Tableau_Lancer_la_requête_à_partir_de_Excel_Files[[#This Row],[48_FN2]]+Tableau_Lancer_la_requête_à_partir_de_Excel_Files[[#This Row],[58_FN2]]+Tableau_Lancer_la_requête_à_partir_de_Excel_Files[[#This Row],[63_FN2]]+Tableau_Lancer_la_requête_à_partir_de_Excel_Files[[#This Row],[69_FN2]]+Tableau_Lancer_la_requête_à_partir_de_Excel_Files[[#This Row],[71_FN2]]+Tableau_Lancer_la_requête_à_partir_de_Excel_Files[[#This Row],[81_FN2]]+Tableau_Lancer_la_requête_à_partir_de_Excel_Files[[#This Row],[82_FN2]]+Tableau_Lancer_la_requête_à_partir_de_Excel_Files[[#This Row],[87_FN2]]+Tableau_Lancer_la_requête_à_partir_de_Excel_Files[[#This Row],[89_FN2]]</f>
        <v>0</v>
      </c>
      <c r="AD142" s="9"/>
      <c r="AE142" s="9"/>
      <c r="AF142" s="9"/>
      <c r="AG142" s="9"/>
      <c r="AH142" s="9"/>
      <c r="AI142" s="9"/>
      <c r="AJ142" s="9"/>
      <c r="AK142" s="9"/>
      <c r="AL142" s="9"/>
      <c r="AM142" s="9"/>
      <c r="AN142" s="9"/>
      <c r="AO142" s="9"/>
      <c r="AP142" s="9"/>
      <c r="AQ142" s="9"/>
      <c r="AR142" s="9"/>
      <c r="AS142" s="9"/>
      <c r="AT142" s="9"/>
      <c r="AU142" s="9"/>
      <c r="AV142" s="9"/>
      <c r="AW142" s="9"/>
      <c r="AX142" s="9"/>
      <c r="AY142" s="9"/>
      <c r="AZ142" s="9">
        <v>0</v>
      </c>
      <c r="BA142" s="9">
        <v>0</v>
      </c>
      <c r="BB142" s="18">
        <v>42979</v>
      </c>
      <c r="BC142" s="18"/>
      <c r="BD142" s="9"/>
      <c r="BP142" s="19"/>
      <c r="CL142" s="14"/>
    </row>
    <row r="143" spans="1:90" ht="90" x14ac:dyDescent="0.25">
      <c r="A143" s="12" t="s">
        <v>5</v>
      </c>
      <c r="B143" s="15" t="s">
        <v>692</v>
      </c>
      <c r="C143" s="15" t="s">
        <v>692</v>
      </c>
      <c r="D143" s="18" t="s">
        <v>695</v>
      </c>
      <c r="E143" s="11" t="s">
        <v>693</v>
      </c>
      <c r="F143" s="11" t="s">
        <v>694</v>
      </c>
      <c r="G143" s="9">
        <v>439200</v>
      </c>
      <c r="H143" s="9"/>
      <c r="I143" s="17" t="s">
        <v>373</v>
      </c>
      <c r="J143" s="15"/>
      <c r="K143" s="17" t="s">
        <v>212</v>
      </c>
      <c r="L143" s="15" t="s">
        <v>205</v>
      </c>
      <c r="M143" s="15" t="s">
        <v>533</v>
      </c>
      <c r="N143" s="15" t="s">
        <v>395</v>
      </c>
      <c r="O143" s="17"/>
      <c r="P143" s="9">
        <f>Tableau_Lancer_la_requête_à_partir_de_Excel_Files[[#This Row],[Aide Massif Obtenue]]+Tableau_Lancer_la_requête_à_partir_de_Excel_Files[[#This Row],[Autre Public2]]</f>
        <v>0</v>
      </c>
      <c r="Q143" s="13">
        <f>(Tableau_Lancer_la_requête_à_partir_de_Excel_Files[[#This Row],[Autre Public2]]+Tableau_Lancer_la_requête_à_partir_de_Excel_Files[[#This Row],[Aide Massif Obtenue]])/Tableau_Lancer_la_requête_à_partir_de_Excel_Files[[#This Row],[Coût total déposé]]</f>
        <v>0</v>
      </c>
      <c r="R143" s="9">
        <f>Tableau_Lancer_la_requête_à_partir_de_Excel_Files[[#This Row],[Total_Etat_FN2 ]]+Tableau_Lancer_la_requête_à_partir_de_Excel_Files[[#This Row],[Total_Regions_FN2 ]]+Tableau_Lancer_la_requête_à_partir_de_Excel_Files[[#This Row],[Total_Dpts_FN2 ]]+Tableau_Lancer_la_requête_à_partir_de_Excel_Files[[#This Row],[''Prévisionnel FEDER'']]</f>
        <v>0</v>
      </c>
      <c r="S143" s="16">
        <f>Tableau_Lancer_la_requête_à_partir_de_Excel_Files[[#This Row],[Aide Massif Obtenue]]/Tableau_Lancer_la_requête_à_partir_de_Excel_Files[[#This Row],[Coût total déposé]]</f>
        <v>0</v>
      </c>
      <c r="T143" s="9">
        <f>Tableau_Lancer_la_requête_à_partir_de_Excel_Files[[#This Row],[Aide Publique Obtenue]]-Tableau_Lancer_la_requête_à_partir_de_Excel_Files[[#This Row],[Aide Publique demandée]]</f>
        <v>0</v>
      </c>
      <c r="U143" s="9">
        <f>Tableau_Lancer_la_requête_à_partir_de_Excel_Files[[#This Row],[FNADT_FN2]]+Tableau_Lancer_la_requête_à_partir_de_Excel_Files[[#This Row],[AgricultureFN2]]</f>
        <v>0</v>
      </c>
      <c r="V143" s="9"/>
      <c r="W143" s="9"/>
      <c r="X143" s="9">
        <f>Tableau_Lancer_la_requête_à_partir_de_Excel_Files[[#This Row],[ALPC_FN2]]+Tableau_Lancer_la_requête_à_partir_de_Excel_Files[[#This Row],[AURA_FN2]]+Tableau_Lancer_la_requête_à_partir_de_Excel_Files[[#This Row],[BFC_FN2]]+Tableau_Lancer_la_requête_à_partir_de_Excel_Files[[#This Row],[LRMP_FN2]]</f>
        <v>0</v>
      </c>
      <c r="Y143" s="9"/>
      <c r="Z143" s="9"/>
      <c r="AA143" s="9"/>
      <c r="AB143" s="9"/>
      <c r="AC143" s="9">
        <f>Tableau_Lancer_la_requête_à_partir_de_Excel_Files[[#This Row],[03_FN2]]+Tableau_Lancer_la_requête_à_partir_de_Excel_Files[[#This Row],[07_FN2]]+Tableau_Lancer_la_requête_à_partir_de_Excel_Files[[#This Row],[11_FN2]]+Tableau_Lancer_la_requête_à_partir_de_Excel_Files[[#This Row],[12_FN2]]+Tableau_Lancer_la_requête_à_partir_de_Excel_Files[[#This Row],[15_FN2]]+Tableau_Lancer_la_requête_à_partir_de_Excel_Files[[#This Row],[19_FN2]]+Tableau_Lancer_la_requête_à_partir_de_Excel_Files[[#This Row],[21_FN2]]+Tableau_Lancer_la_requête_à_partir_de_Excel_Files[[#This Row],[23_FN2]]+Tableau_Lancer_la_requête_à_partir_de_Excel_Files[[#This Row],[30_FN2]]+Tableau_Lancer_la_requête_à_partir_de_Excel_Files[[#This Row],[34_FN2]]+Tableau_Lancer_la_requête_à_partir_de_Excel_Files[[#This Row],[42_FN2]]+Tableau_Lancer_la_requête_à_partir_de_Excel_Files[[#This Row],[43_FN2]]+Tableau_Lancer_la_requête_à_partir_de_Excel_Files[[#This Row],[46_FN2]]+Tableau_Lancer_la_requête_à_partir_de_Excel_Files[[#This Row],[48_FN2]]+Tableau_Lancer_la_requête_à_partir_de_Excel_Files[[#This Row],[58_FN2]]+Tableau_Lancer_la_requête_à_partir_de_Excel_Files[[#This Row],[63_FN2]]+Tableau_Lancer_la_requête_à_partir_de_Excel_Files[[#This Row],[69_FN2]]+Tableau_Lancer_la_requête_à_partir_de_Excel_Files[[#This Row],[71_FN2]]+Tableau_Lancer_la_requête_à_partir_de_Excel_Files[[#This Row],[81_FN2]]+Tableau_Lancer_la_requête_à_partir_de_Excel_Files[[#This Row],[82_FN2]]+Tableau_Lancer_la_requête_à_partir_de_Excel_Files[[#This Row],[87_FN2]]+Tableau_Lancer_la_requête_à_partir_de_Excel_Files[[#This Row],[89_FN2]]</f>
        <v>0</v>
      </c>
      <c r="AD143" s="9"/>
      <c r="AE143" s="9"/>
      <c r="AF143" s="9"/>
      <c r="AG143" s="9"/>
      <c r="AH143" s="9"/>
      <c r="AI143" s="9"/>
      <c r="AJ143" s="9"/>
      <c r="AK143" s="9"/>
      <c r="AL143" s="9"/>
      <c r="AM143" s="9"/>
      <c r="AN143" s="9"/>
      <c r="AO143" s="9"/>
      <c r="AP143" s="9"/>
      <c r="AQ143" s="9"/>
      <c r="AR143" s="9"/>
      <c r="AS143" s="9"/>
      <c r="AT143" s="9"/>
      <c r="AU143" s="9"/>
      <c r="AV143" s="9"/>
      <c r="AW143" s="9"/>
      <c r="AX143" s="9"/>
      <c r="AY143" s="9"/>
      <c r="AZ143" s="9">
        <v>0</v>
      </c>
      <c r="BA143" s="9">
        <v>0</v>
      </c>
      <c r="BB143" s="18"/>
      <c r="BC143" s="18"/>
      <c r="BD143" s="9"/>
      <c r="BP143" s="19"/>
      <c r="CL143" s="14"/>
    </row>
    <row r="144" spans="1:90" x14ac:dyDescent="0.25">
      <c r="A144" s="11" t="s">
        <v>19</v>
      </c>
      <c r="B144" s="11">
        <f>SUBTOTAL(103,Tableau_Lancer_la_requête_à_partir_de_Excel_Files[ID_dossier GIP])</f>
        <v>141</v>
      </c>
      <c r="C144" s="11">
        <f>SUBTOTAL(103,Tableau_Lancer_la_requête_à_partir_de_Excel_Files[ID_Synergie])</f>
        <v>141</v>
      </c>
      <c r="D144" s="9"/>
      <c r="E144" s="11"/>
      <c r="F144" s="11"/>
      <c r="G144" s="9">
        <f>SUBTOTAL(109,Tableau_Lancer_la_requête_à_partir_de_Excel_Files[Coût total déposé])</f>
        <v>16060432.510065636</v>
      </c>
      <c r="H144" s="9">
        <f>SUBTOTAL(109,Tableau_Lancer_la_requête_à_partir_de_Excel_Files[Aide Publique demandée])</f>
        <v>10715743.81064594</v>
      </c>
      <c r="I144" s="9"/>
      <c r="J144" s="9">
        <f>SUBTOTAL(109,Tableau_Lancer_la_requête_à_partir_de_Excel_Files[FEDER Demandé])</f>
        <v>3109633.1882250002</v>
      </c>
      <c r="K144" s="9"/>
      <c r="L144" s="9"/>
      <c r="M144" s="9"/>
      <c r="N144" s="9"/>
      <c r="O144" s="9"/>
      <c r="P144" s="9">
        <f>SUBTOTAL(109,Tableau_Lancer_la_requête_à_partir_de_Excel_Files[Aide Publique Obtenue])</f>
        <v>4102247.8100000005</v>
      </c>
      <c r="Q144" s="9"/>
      <c r="R144" s="9">
        <f>SUBTOTAL(109,Tableau_Lancer_la_requête_à_partir_de_Excel_Files[Aide Massif Obtenue])</f>
        <v>4067690.6100000003</v>
      </c>
      <c r="S144" s="11"/>
      <c r="T144" s="9">
        <f>SUBTOTAL(109,Tableau_Lancer_la_requête_à_partir_de_Excel_Files[Manque])</f>
        <v>-6613496.0006459374</v>
      </c>
      <c r="U144" s="9">
        <f>SUBTOTAL(109,Tableau_Lancer_la_requête_à_partir_de_Excel_Files[Total_Etat_FN2 ])</f>
        <v>2539623.91</v>
      </c>
      <c r="V144" s="9">
        <f>SUBTOTAL(109,Tableau_Lancer_la_requête_à_partir_de_Excel_Files[FNADT_FN2])</f>
        <v>2117726.5299999998</v>
      </c>
      <c r="W144" s="9"/>
      <c r="X144" s="9">
        <f>SUBTOTAL(109,Tableau_Lancer_la_requête_à_partir_de_Excel_Files[Total_Regions_FN2 ])</f>
        <v>717748.62</v>
      </c>
      <c r="Y144" s="9">
        <f>SUBTOTAL(109,Tableau_Lancer_la_requête_à_partir_de_Excel_Files[ALPC_FN2])</f>
        <v>166525.24</v>
      </c>
      <c r="Z144" s="9">
        <f>SUBTOTAL(109,Tableau_Lancer_la_requête_à_partir_de_Excel_Files[AURA_FN2])</f>
        <v>322503</v>
      </c>
      <c r="AA144" s="9">
        <f>SUBTOTAL(109,Tableau_Lancer_la_requête_à_partir_de_Excel_Files[BFC_FN2])</f>
        <v>56262.38</v>
      </c>
      <c r="AB144" s="9">
        <f>SUBTOTAL(109,Tableau_Lancer_la_requête_à_partir_de_Excel_Files[LRMP_FN2])</f>
        <v>172458</v>
      </c>
      <c r="AC144" s="9">
        <f>SUBTOTAL(109,Tableau_Lancer_la_requête_à_partir_de_Excel_Files[Total_Dpts_FN2 ])</f>
        <v>65358.080000000002</v>
      </c>
      <c r="AD144" s="9">
        <f>SUBTOTAL(109,Tableau_Lancer_la_requête_à_partir_de_Excel_Files[03_FN2])</f>
        <v>0</v>
      </c>
      <c r="AE144" s="9">
        <f>SUBTOTAL(109,Tableau_Lancer_la_requête_à_partir_de_Excel_Files[07_FN2])</f>
        <v>0</v>
      </c>
      <c r="AF144" s="9">
        <f>SUBTOTAL(109,Tableau_Lancer_la_requête_à_partir_de_Excel_Files[11_FN2])</f>
        <v>67</v>
      </c>
      <c r="AG144" s="9">
        <f>SUBTOTAL(109,Tableau_Lancer_la_requête_à_partir_de_Excel_Files[12_FN2])</f>
        <v>12500</v>
      </c>
      <c r="AH144" s="9">
        <f>SUBTOTAL(109,Tableau_Lancer_la_requête_à_partir_de_Excel_Files[15_FN2])</f>
        <v>7950.5</v>
      </c>
      <c r="AI144" s="9">
        <f>SUBTOTAL(109,Tableau_Lancer_la_requête_à_partir_de_Excel_Files[19_FN2])</f>
        <v>11384.5</v>
      </c>
      <c r="AJ144" s="9">
        <f>SUBTOTAL(109,Tableau_Lancer_la_requête_à_partir_de_Excel_Files[21_FN2])</f>
        <v>0</v>
      </c>
      <c r="AK144" s="9">
        <f>SUBTOTAL(109,Tableau_Lancer_la_requête_à_partir_de_Excel_Files[23_FN2])</f>
        <v>0</v>
      </c>
      <c r="AL144" s="9">
        <f>SUBTOTAL(109,Tableau_Lancer_la_requête_à_partir_de_Excel_Files[30_FN2])</f>
        <v>0</v>
      </c>
      <c r="AM144" s="9">
        <f>SUBTOTAL(109,Tableau_Lancer_la_requête_à_partir_de_Excel_Files[34_FN2])</f>
        <v>6929.08</v>
      </c>
      <c r="AN144" s="9">
        <f>SUBTOTAL(109,Tableau_Lancer_la_requête_à_partir_de_Excel_Files[42_FN2])</f>
        <v>22755</v>
      </c>
      <c r="AO144" s="9">
        <f>SUBTOTAL(109,Tableau_Lancer_la_requête_à_partir_de_Excel_Files[43_FN2])</f>
        <v>0</v>
      </c>
      <c r="AP144" s="9">
        <f>SUBTOTAL(109,Tableau_Lancer_la_requête_à_partir_de_Excel_Files[46_FN2])</f>
        <v>0</v>
      </c>
      <c r="AQ144" s="9">
        <f>SUBTOTAL(109,Tableau_Lancer_la_requête_à_partir_de_Excel_Files[48_FN2])</f>
        <v>3000</v>
      </c>
      <c r="AR144" s="9">
        <f>SUBTOTAL(109,Tableau_Lancer_la_requête_à_partir_de_Excel_Files[58_FN2])</f>
        <v>0</v>
      </c>
      <c r="AS144" s="9">
        <f>SUBTOTAL(109,Tableau_Lancer_la_requête_à_partir_de_Excel_Files[63_FN2])</f>
        <v>0</v>
      </c>
      <c r="AT144" s="9">
        <f>SUBTOTAL(109,Tableau_Lancer_la_requête_à_partir_de_Excel_Files[69_FN2])</f>
        <v>0</v>
      </c>
      <c r="AU144" s="9">
        <f>SUBTOTAL(109,Tableau_Lancer_la_requête_à_partir_de_Excel_Files[71_FN2])</f>
        <v>0</v>
      </c>
      <c r="AV144" s="9">
        <f>SUBTOTAL(109,Tableau_Lancer_la_requête_à_partir_de_Excel_Files[81_FN2])</f>
        <v>772</v>
      </c>
      <c r="AW144" s="9">
        <f>SUBTOTAL(109,Tableau_Lancer_la_requête_à_partir_de_Excel_Files[82_FN2])</f>
        <v>0</v>
      </c>
      <c r="AX144" s="9">
        <f>SUBTOTAL(109,Tableau_Lancer_la_requête_à_partir_de_Excel_Files[87_FN2])</f>
        <v>0</v>
      </c>
      <c r="AY144" s="9">
        <f>SUBTOTAL(109,Tableau_Lancer_la_requête_à_partir_de_Excel_Files[89_FN2])</f>
        <v>0</v>
      </c>
      <c r="AZ144" s="9">
        <f>SUBTOTAL(109,Tableau_Lancer_la_requête_à_partir_de_Excel_Files[Autre Public2])</f>
        <v>34557.199999999997</v>
      </c>
      <c r="BA144" s="9">
        <f>SUBTOTAL(109,Tableau_Lancer_la_requête_à_partir_de_Excel_Files[''Prévisionnel FEDER''])</f>
        <v>744960</v>
      </c>
      <c r="BB144" s="9"/>
      <c r="BC144" s="9"/>
      <c r="BD144" s="11"/>
    </row>
  </sheetData>
  <mergeCells count="1">
    <mergeCell ref="U1:AZ1"/>
  </mergeCells>
  <conditionalFormatting sqref="J145:J1048576 T2:T143">
    <cfRule type="cellIs" dxfId="217" priority="6" operator="greaterThan">
      <formula>0</formula>
    </cfRule>
    <cfRule type="cellIs" dxfId="216" priority="7" operator="lessThan">
      <formula>0</formula>
    </cfRule>
  </conditionalFormatting>
  <conditionalFormatting sqref="T144">
    <cfRule type="cellIs" dxfId="215" priority="4" operator="greaterThan">
      <formula>0</formula>
    </cfRule>
    <cfRule type="cellIs" dxfId="214" priority="5" operator="lessThan">
      <formula>0</formula>
    </cfRule>
  </conditionalFormatting>
  <conditionalFormatting sqref="O3:O143">
    <cfRule type="cellIs" dxfId="213" priority="1" operator="equal">
      <formula>""</formula>
    </cfRule>
    <cfRule type="cellIs" dxfId="212" priority="2" operator="notEqual">
      <formula>""</formula>
    </cfRule>
  </conditionalFormatting>
  <pageMargins left="3.937007874015748E-2" right="3.937007874015748E-2" top="0.35433070866141736" bottom="0.35433070866141736" header="0.31496062992125984" footer="0.31496062992125984"/>
  <pageSetup paperSize="8" scale="42" fitToHeight="0" orientation="landscape"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8"/>
  <sheetViews>
    <sheetView zoomScale="75" zoomScaleNormal="75" workbookViewId="0">
      <selection activeCell="D4" sqref="D4"/>
    </sheetView>
  </sheetViews>
  <sheetFormatPr baseColWidth="10" defaultRowHeight="15" outlineLevelCol="1" x14ac:dyDescent="0.25"/>
  <cols>
    <col min="1" max="1" width="14.5703125" style="3" customWidth="1"/>
    <col min="2" max="2" width="12.140625" style="3" hidden="1" customWidth="1"/>
    <col min="3" max="3" width="16.28515625" style="3" bestFit="1" customWidth="1"/>
    <col min="4" max="4" width="39.85546875" style="3" customWidth="1"/>
    <col min="5" max="5" width="46" style="3" customWidth="1"/>
    <col min="6" max="6" width="14.28515625" style="3" hidden="1" customWidth="1"/>
    <col min="7" max="7" width="18.140625" style="3" hidden="1" customWidth="1"/>
    <col min="8" max="8" width="16" style="3" bestFit="1" customWidth="1"/>
    <col min="9" max="9" width="14.28515625" style="3" bestFit="1" customWidth="1"/>
    <col min="10" max="10" width="13" style="3" bestFit="1" customWidth="1"/>
    <col min="11" max="11" width="13.28515625" style="3" bestFit="1" customWidth="1"/>
    <col min="12" max="12" width="16.140625" style="3" customWidth="1"/>
    <col min="13" max="13" width="9.85546875" style="3" bestFit="1" customWidth="1"/>
    <col min="14" max="14" width="22.5703125" style="3" hidden="1" customWidth="1" outlineLevel="1"/>
    <col min="15" max="15" width="17.28515625" style="3" hidden="1" customWidth="1" outlineLevel="1" collapsed="1"/>
    <col min="16" max="16" width="12.85546875" style="3" bestFit="1" customWidth="1" collapsed="1"/>
    <col min="17" max="20" width="22.5703125" style="3" hidden="1" customWidth="1" outlineLevel="1"/>
    <col min="21" max="21" width="18.85546875" style="3" bestFit="1" customWidth="1" collapsed="1"/>
    <col min="22" max="43" width="22.5703125" style="3" hidden="1" customWidth="1" outlineLevel="1"/>
    <col min="44" max="44" width="12.42578125" style="3" bestFit="1" customWidth="1" collapsed="1"/>
    <col min="45" max="45" width="17.7109375" style="3" bestFit="1" customWidth="1"/>
    <col min="46" max="46" width="17.7109375" style="3" customWidth="1"/>
    <col min="47" max="50" width="22.5703125" style="3" customWidth="1"/>
    <col min="51" max="51" width="21" style="3" customWidth="1" collapsed="1"/>
    <col min="52" max="52" width="15.140625" style="3" customWidth="1"/>
    <col min="53" max="53" width="19.5703125" style="3" customWidth="1"/>
    <col min="54" max="54" width="18" style="3" customWidth="1"/>
    <col min="55" max="55" width="19.140625" style="3" customWidth="1" collapsed="1"/>
    <col min="56" max="56" width="18.28515625" style="3" customWidth="1" collapsed="1"/>
    <col min="57" max="58" width="19.42578125" style="3" customWidth="1" collapsed="1"/>
    <col min="59" max="77" width="12" style="3" customWidth="1"/>
    <col min="78" max="79" width="12" style="3" customWidth="1" collapsed="1"/>
    <col min="80" max="81" width="12" style="3" customWidth="1"/>
    <col min="82" max="82" width="34.5703125" style="3" customWidth="1"/>
    <col min="83" max="83" width="29.28515625" style="3" customWidth="1"/>
    <col min="84" max="84" width="14.28515625" style="3" customWidth="1" collapsed="1"/>
    <col min="85" max="85" width="17.42578125" style="3" customWidth="1" collapsed="1"/>
    <col min="86" max="86" width="11.42578125" style="3" bestFit="1" customWidth="1" collapsed="1"/>
    <col min="87" max="87" width="11.42578125" style="3" customWidth="1"/>
    <col min="88" max="88" width="15.5703125" style="3" bestFit="1" customWidth="1"/>
    <col min="89" max="89" width="36.85546875" style="3" customWidth="1"/>
    <col min="90" max="90" width="10" style="3" customWidth="1"/>
    <col min="91" max="91" width="19.28515625" style="3" customWidth="1"/>
    <col min="92" max="92" width="21.5703125" style="3" customWidth="1" collapsed="1"/>
    <col min="93" max="93" width="9.7109375" style="4" customWidth="1" collapsed="1"/>
    <col min="94" max="114" width="9.7109375" style="4" customWidth="1"/>
    <col min="115" max="115" width="12" style="3" customWidth="1" collapsed="1"/>
    <col min="116" max="116" width="14.28515625" style="3" bestFit="1" customWidth="1" collapsed="1"/>
    <col min="117" max="117" width="17.42578125" style="3" bestFit="1" customWidth="1"/>
    <col min="118" max="118" width="17" style="3" bestFit="1" customWidth="1"/>
    <col min="119" max="119" width="14.7109375" style="3" bestFit="1" customWidth="1"/>
    <col min="120" max="16384" width="11.42578125" style="3"/>
  </cols>
  <sheetData>
    <row r="1" spans="1:114" s="5" customFormat="1" ht="30" x14ac:dyDescent="0.25">
      <c r="A1" s="2" t="s">
        <v>0</v>
      </c>
      <c r="B1" s="2" t="s">
        <v>46</v>
      </c>
      <c r="C1" s="2" t="s">
        <v>18</v>
      </c>
      <c r="D1" s="2" t="s">
        <v>1</v>
      </c>
      <c r="E1" s="2" t="s">
        <v>2</v>
      </c>
      <c r="F1" s="2" t="s">
        <v>3</v>
      </c>
      <c r="G1" s="2" t="s">
        <v>56</v>
      </c>
      <c r="H1" s="2" t="s">
        <v>57</v>
      </c>
      <c r="I1" s="2" t="s">
        <v>52</v>
      </c>
      <c r="J1" s="2" t="s">
        <v>17</v>
      </c>
      <c r="K1" s="2" t="s">
        <v>16</v>
      </c>
      <c r="L1" s="2" t="s">
        <v>15</v>
      </c>
      <c r="M1" s="2" t="s">
        <v>88</v>
      </c>
      <c r="N1" s="2" t="s">
        <v>58</v>
      </c>
      <c r="O1" s="2" t="s">
        <v>59</v>
      </c>
      <c r="P1" s="2" t="s">
        <v>89</v>
      </c>
      <c r="Q1" s="2" t="s">
        <v>62</v>
      </c>
      <c r="R1" s="2" t="s">
        <v>60</v>
      </c>
      <c r="S1" s="2" t="s">
        <v>61</v>
      </c>
      <c r="T1" s="2" t="s">
        <v>63</v>
      </c>
      <c r="U1" s="2" t="s">
        <v>90</v>
      </c>
      <c r="V1" s="2" t="s">
        <v>64</v>
      </c>
      <c r="W1" s="2" t="s">
        <v>65</v>
      </c>
      <c r="X1" s="2" t="s">
        <v>66</v>
      </c>
      <c r="Y1" s="2" t="s">
        <v>67</v>
      </c>
      <c r="Z1" s="2" t="s">
        <v>68</v>
      </c>
      <c r="AA1" s="2" t="s">
        <v>69</v>
      </c>
      <c r="AB1" s="2" t="s">
        <v>70</v>
      </c>
      <c r="AC1" s="2" t="s">
        <v>71</v>
      </c>
      <c r="AD1" s="2" t="s">
        <v>72</v>
      </c>
      <c r="AE1" s="2" t="s">
        <v>73</v>
      </c>
      <c r="AF1" s="2" t="s">
        <v>74</v>
      </c>
      <c r="AG1" s="2" t="s">
        <v>75</v>
      </c>
      <c r="AH1" s="2" t="s">
        <v>76</v>
      </c>
      <c r="AI1" s="2" t="s">
        <v>77</v>
      </c>
      <c r="AJ1" s="2" t="s">
        <v>78</v>
      </c>
      <c r="AK1" s="2" t="s">
        <v>79</v>
      </c>
      <c r="AL1" s="2" t="s">
        <v>80</v>
      </c>
      <c r="AM1" s="2" t="s">
        <v>81</v>
      </c>
      <c r="AN1" s="2" t="s">
        <v>82</v>
      </c>
      <c r="AO1" s="2" t="s">
        <v>83</v>
      </c>
      <c r="AP1" s="2" t="s">
        <v>84</v>
      </c>
      <c r="AQ1" s="2" t="s">
        <v>85</v>
      </c>
      <c r="AR1" s="2" t="s">
        <v>86</v>
      </c>
      <c r="AS1" s="2" t="s">
        <v>87</v>
      </c>
      <c r="AT1" s="2" t="s">
        <v>47</v>
      </c>
    </row>
    <row r="2" spans="1:114" ht="90" x14ac:dyDescent="0.25">
      <c r="A2" s="2" t="s">
        <v>6</v>
      </c>
      <c r="B2" s="8" t="s">
        <v>112</v>
      </c>
      <c r="C2" s="8" t="s">
        <v>110</v>
      </c>
      <c r="D2" s="1" t="s">
        <v>109</v>
      </c>
      <c r="E2" s="1" t="s">
        <v>111</v>
      </c>
      <c r="F2" s="6">
        <v>66640</v>
      </c>
      <c r="G2" s="6">
        <v>63357.31</v>
      </c>
      <c r="H2" s="6">
        <f>IF(Tableau_Lancer_la_requête_à_partir_de_Excel_Files3[[#This Row],[Coût total Eligible FEDER]]="",Tableau_Lancer_la_requête_à_partir_de_Excel_Files3[[#This Row],[Coût total déposé]],Tableau_Lancer_la_requête_à_partir_de_Excel_Files3[[#This Row],[Coût total Eligible FEDER]])</f>
        <v>63357.31</v>
      </c>
      <c r="I2" s="6">
        <f>Tableau_Lancer_la_requête_à_partir_de_Excel_Files3[[#This Row],[Aide Massif Obtenu]]+Tableau_Lancer_la_requête_à_partir_de_Excel_Files3[[#This Row],[''Autre Public'']]</f>
        <v>63357.31</v>
      </c>
      <c r="J2" s="7">
        <f>Tableau_Lancer_la_requête_à_partir_de_Excel_Files3[[#This Row],[Aide Publique Obtenue]]/Tableau_Lancer_la_requête_à_partir_de_Excel_Files3[[#This Row],[Coût total]]</f>
        <v>1</v>
      </c>
      <c r="K2" s="6">
        <f>Tableau_Lancer_la_requête_à_partir_de_Excel_Files3[[#This Row],[Etat]]+Tableau_Lancer_la_requête_à_partir_de_Excel_Files3[[#This Row],[Régions]]+Tableau_Lancer_la_requête_à_partir_de_Excel_Files3[[#This Row],[Départements]]+Tableau_Lancer_la_requête_à_partir_de_Excel_Files3[[#This Row],[''FEDER'']]</f>
        <v>63357.31</v>
      </c>
      <c r="L2" s="7">
        <f>Tableau_Lancer_la_requête_à_partir_de_Excel_Files3[[#This Row],[Aide Massif Obtenu]]/Tableau_Lancer_la_requête_à_partir_de_Excel_Files3[[#This Row],[Coût total]]</f>
        <v>1</v>
      </c>
      <c r="M2" s="9">
        <f>Tableau_Lancer_la_requête_à_partir_de_Excel_Files3[[#This Row],[''FNADT'']]+Tableau_Lancer_la_requête_à_partir_de_Excel_Files3[[#This Row],[''Agriculture'']]</f>
        <v>0</v>
      </c>
      <c r="N2" s="6"/>
      <c r="O2" s="6"/>
      <c r="P2" s="6">
        <f>Tableau_Lancer_la_requête_à_partir_de_Excel_Files3[[#This Row],[''ALPC'']]+Tableau_Lancer_la_requête_à_partir_de_Excel_Files3[[#This Row],[''AURA'']]+Tableau_Lancer_la_requête_à_partir_de_Excel_Files3[[#This Row],[''BFC'']]+Tableau_Lancer_la_requête_à_partir_de_Excel_Files3[[#This Row],[''LRMP'']]</f>
        <v>33320</v>
      </c>
      <c r="Q2" s="6"/>
      <c r="R2" s="6">
        <v>33320</v>
      </c>
      <c r="S2" s="6"/>
      <c r="T2" s="6"/>
      <c r="U2" s="6">
        <f>Tableau_Lancer_la_requête_à_partir_de_Excel_Files3[[#This Row],[''03'']]+Tableau_Lancer_la_requête_à_partir_de_Excel_Files3[[#This Row],[''07'']]+Tableau_Lancer_la_requête_à_partir_de_Excel_Files3[[#This Row],[''11'']]+Tableau_Lancer_la_requête_à_partir_de_Excel_Files3[[#This Row],[''12'']]+Tableau_Lancer_la_requête_à_partir_de_Excel_Files3[[#This Row],[''15'']]+Tableau_Lancer_la_requête_à_partir_de_Excel_Files3[[#This Row],[''21'']]+Tableau_Lancer_la_requête_à_partir_de_Excel_Files3[[#This Row],[''19'']]+Tableau_Lancer_la_requête_à_partir_de_Excel_Files3[[#This Row],[''23'']]+Tableau_Lancer_la_requête_à_partir_de_Excel_Files3[[#This Row],[''30'']]+Tableau_Lancer_la_requête_à_partir_de_Excel_Files3[[#This Row],[''34'']]+Tableau_Lancer_la_requête_à_partir_de_Excel_Files3[[#This Row],[''42'']]+Tableau_Lancer_la_requête_à_partir_de_Excel_Files3[[#This Row],[''43'']]+Tableau_Lancer_la_requête_à_partir_de_Excel_Files3[[#This Row],[''46'']]+Tableau_Lancer_la_requête_à_partir_de_Excel_Files3[[#This Row],[''48'']]+Tableau_Lancer_la_requête_à_partir_de_Excel_Files3[[#This Row],[''58'']]+Tableau_Lancer_la_requête_à_partir_de_Excel_Files3[[#This Row],[''63'']]+Tableau_Lancer_la_requête_à_partir_de_Excel_Files3[[#This Row],[''69'']]+Tableau_Lancer_la_requête_à_partir_de_Excel_Files3[[#This Row],[''71'']]+Tableau_Lancer_la_requête_à_partir_de_Excel_Files3[[#This Row],[''81'']]+Tableau_Lancer_la_requête_à_partir_de_Excel_Files3[[#This Row],[''82'']]+Tableau_Lancer_la_requête_à_partir_de_Excel_Files3[[#This Row],[''87'']]+Tableau_Lancer_la_requête_à_partir_de_Excel_Files3[[#This Row],[''89'']]</f>
        <v>0</v>
      </c>
      <c r="V2" s="6"/>
      <c r="W2" s="6"/>
      <c r="X2" s="6"/>
      <c r="Y2" s="6"/>
      <c r="Z2" s="6"/>
      <c r="AA2" s="6"/>
      <c r="AB2" s="6"/>
      <c r="AC2" s="6"/>
      <c r="AD2" s="6"/>
      <c r="AE2" s="6"/>
      <c r="AF2" s="6"/>
      <c r="AG2" s="6"/>
      <c r="AH2" s="6"/>
      <c r="AI2" s="6"/>
      <c r="AJ2" s="6"/>
      <c r="AK2" s="6"/>
      <c r="AL2" s="6"/>
      <c r="AM2" s="6"/>
      <c r="AN2" s="6"/>
      <c r="AO2" s="6"/>
      <c r="AP2" s="6"/>
      <c r="AQ2" s="6"/>
      <c r="AR2" s="6">
        <v>30037.31</v>
      </c>
      <c r="AS2" s="6">
        <v>0</v>
      </c>
      <c r="AT2" s="6"/>
      <c r="CO2" s="3"/>
      <c r="CP2" s="3"/>
      <c r="CQ2" s="3"/>
      <c r="CR2" s="3"/>
      <c r="CS2" s="3"/>
      <c r="CT2" s="3"/>
      <c r="CU2" s="3"/>
      <c r="CV2" s="3"/>
      <c r="CW2" s="3"/>
      <c r="CX2" s="3"/>
      <c r="CY2" s="3"/>
      <c r="CZ2" s="3"/>
      <c r="DA2" s="3"/>
      <c r="DB2" s="3"/>
      <c r="DC2" s="3"/>
      <c r="DD2" s="3"/>
      <c r="DE2" s="3"/>
      <c r="DF2" s="3"/>
      <c r="DG2" s="3"/>
      <c r="DH2" s="3"/>
      <c r="DI2" s="3"/>
      <c r="DJ2" s="3"/>
    </row>
    <row r="3" spans="1:114" ht="45" x14ac:dyDescent="0.25">
      <c r="A3" s="2" t="s">
        <v>5</v>
      </c>
      <c r="B3" s="8" t="s">
        <v>113</v>
      </c>
      <c r="C3" s="8" t="s">
        <v>113</v>
      </c>
      <c r="D3" s="1" t="s">
        <v>9</v>
      </c>
      <c r="E3" s="1" t="s">
        <v>114</v>
      </c>
      <c r="F3" s="6">
        <v>115699.59997731155</v>
      </c>
      <c r="G3" s="6"/>
      <c r="H3" s="6">
        <f>IF(Tableau_Lancer_la_requête_à_partir_de_Excel_Files3[[#This Row],[Coût total Eligible FEDER]]="",Tableau_Lancer_la_requête_à_partir_de_Excel_Files3[[#This Row],[Coût total déposé]],Tableau_Lancer_la_requête_à_partir_de_Excel_Files3[[#This Row],[Coût total Eligible FEDER]])</f>
        <v>115699.59997731155</v>
      </c>
      <c r="I3" s="6">
        <f>Tableau_Lancer_la_requête_à_partir_de_Excel_Files3[[#This Row],[Aide Massif Obtenu]]+Tableau_Lancer_la_requête_à_partir_de_Excel_Files3[[#This Row],[''Autre Public'']]</f>
        <v>70900</v>
      </c>
      <c r="J3" s="7">
        <f>Tableau_Lancer_la_requête_à_partir_de_Excel_Files3[[#This Row],[Aide Publique Obtenue]]/Tableau_Lancer_la_requête_à_partir_de_Excel_Files3[[#This Row],[Coût total]]</f>
        <v>0.61279382136069049</v>
      </c>
      <c r="K3" s="6">
        <f>Tableau_Lancer_la_requête_à_partir_de_Excel_Files3[[#This Row],[Etat]]+Tableau_Lancer_la_requête_à_partir_de_Excel_Files3[[#This Row],[Régions]]+Tableau_Lancer_la_requête_à_partir_de_Excel_Files3[[#This Row],[Départements]]+Tableau_Lancer_la_requête_à_partir_de_Excel_Files3[[#This Row],[''FEDER'']]</f>
        <v>70900</v>
      </c>
      <c r="L3" s="7">
        <f>Tableau_Lancer_la_requête_à_partir_de_Excel_Files3[[#This Row],[Aide Massif Obtenu]]/Tableau_Lancer_la_requête_à_partir_de_Excel_Files3[[#This Row],[Coût total]]</f>
        <v>0.61279382136069049</v>
      </c>
      <c r="M3" s="9">
        <f>Tableau_Lancer_la_requête_à_partir_de_Excel_Files3[[#This Row],[''FNADT'']]+Tableau_Lancer_la_requête_à_partir_de_Excel_Files3[[#This Row],[''Agriculture'']]</f>
        <v>50900</v>
      </c>
      <c r="N3" s="6">
        <v>50900</v>
      </c>
      <c r="O3" s="6"/>
      <c r="P3" s="6">
        <f>Tableau_Lancer_la_requête_à_partir_de_Excel_Files3[[#This Row],[''ALPC'']]+Tableau_Lancer_la_requête_à_partir_de_Excel_Files3[[#This Row],[''AURA'']]+Tableau_Lancer_la_requête_à_partir_de_Excel_Files3[[#This Row],[''BFC'']]+Tableau_Lancer_la_requête_à_partir_de_Excel_Files3[[#This Row],[''LRMP'']]</f>
        <v>20000</v>
      </c>
      <c r="Q3" s="6"/>
      <c r="R3" s="6">
        <v>20000</v>
      </c>
      <c r="S3" s="6"/>
      <c r="T3" s="6"/>
      <c r="U3" s="6">
        <f>Tableau_Lancer_la_requête_à_partir_de_Excel_Files3[[#This Row],[''03'']]+Tableau_Lancer_la_requête_à_partir_de_Excel_Files3[[#This Row],[''07'']]+Tableau_Lancer_la_requête_à_partir_de_Excel_Files3[[#This Row],[''11'']]+Tableau_Lancer_la_requête_à_partir_de_Excel_Files3[[#This Row],[''12'']]+Tableau_Lancer_la_requête_à_partir_de_Excel_Files3[[#This Row],[''15'']]+Tableau_Lancer_la_requête_à_partir_de_Excel_Files3[[#This Row],[''21'']]+Tableau_Lancer_la_requête_à_partir_de_Excel_Files3[[#This Row],[''19'']]+Tableau_Lancer_la_requête_à_partir_de_Excel_Files3[[#This Row],[''23'']]+Tableau_Lancer_la_requête_à_partir_de_Excel_Files3[[#This Row],[''30'']]+Tableau_Lancer_la_requête_à_partir_de_Excel_Files3[[#This Row],[''34'']]+Tableau_Lancer_la_requête_à_partir_de_Excel_Files3[[#This Row],[''42'']]+Tableau_Lancer_la_requête_à_partir_de_Excel_Files3[[#This Row],[''43'']]+Tableau_Lancer_la_requête_à_partir_de_Excel_Files3[[#This Row],[''46'']]+Tableau_Lancer_la_requête_à_partir_de_Excel_Files3[[#This Row],[''48'']]+Tableau_Lancer_la_requête_à_partir_de_Excel_Files3[[#This Row],[''58'']]+Tableau_Lancer_la_requête_à_partir_de_Excel_Files3[[#This Row],[''63'']]+Tableau_Lancer_la_requête_à_partir_de_Excel_Files3[[#This Row],[''69'']]+Tableau_Lancer_la_requête_à_partir_de_Excel_Files3[[#This Row],[''71'']]+Tableau_Lancer_la_requête_à_partir_de_Excel_Files3[[#This Row],[''81'']]+Tableau_Lancer_la_requête_à_partir_de_Excel_Files3[[#This Row],[''82'']]+Tableau_Lancer_la_requête_à_partir_de_Excel_Files3[[#This Row],[''87'']]+Tableau_Lancer_la_requête_à_partir_de_Excel_Files3[[#This Row],[''89'']]</f>
        <v>0</v>
      </c>
      <c r="V3" s="6"/>
      <c r="W3" s="6"/>
      <c r="X3" s="6"/>
      <c r="Y3" s="6"/>
      <c r="Z3" s="6"/>
      <c r="AA3" s="6"/>
      <c r="AB3" s="6"/>
      <c r="AC3" s="6"/>
      <c r="AD3" s="6"/>
      <c r="AE3" s="6"/>
      <c r="AF3" s="6"/>
      <c r="AG3" s="6"/>
      <c r="AH3" s="6"/>
      <c r="AI3" s="6"/>
      <c r="AJ3" s="6"/>
      <c r="AK3" s="6"/>
      <c r="AL3" s="6"/>
      <c r="AM3" s="6"/>
      <c r="AN3" s="6"/>
      <c r="AO3" s="6"/>
      <c r="AP3" s="6"/>
      <c r="AQ3" s="6"/>
      <c r="AR3" s="6">
        <v>0</v>
      </c>
      <c r="AS3" s="6">
        <v>0</v>
      </c>
      <c r="CO3" s="3"/>
      <c r="CP3" s="3"/>
      <c r="CQ3" s="3"/>
      <c r="CR3" s="3"/>
      <c r="CS3" s="3"/>
      <c r="CT3" s="3"/>
      <c r="CU3" s="3"/>
      <c r="CV3" s="3"/>
      <c r="CW3" s="3"/>
      <c r="CX3" s="3"/>
      <c r="CY3" s="3"/>
      <c r="CZ3" s="3"/>
      <c r="DA3" s="3"/>
      <c r="DB3" s="3"/>
      <c r="DC3" s="3"/>
      <c r="DD3" s="3"/>
      <c r="DE3" s="3"/>
      <c r="DF3" s="3"/>
      <c r="DG3" s="3"/>
      <c r="DH3" s="3"/>
      <c r="DI3" s="3"/>
      <c r="DJ3" s="3"/>
    </row>
    <row r="4" spans="1:114" ht="60" x14ac:dyDescent="0.25">
      <c r="A4" s="2" t="s">
        <v>6</v>
      </c>
      <c r="B4" s="8" t="s">
        <v>117</v>
      </c>
      <c r="C4" s="8" t="s">
        <v>115</v>
      </c>
      <c r="D4" s="1" t="s">
        <v>8</v>
      </c>
      <c r="E4" s="1" t="s">
        <v>116</v>
      </c>
      <c r="F4" s="6">
        <v>63672.42</v>
      </c>
      <c r="G4" s="6">
        <v>31836.21</v>
      </c>
      <c r="H4" s="6">
        <f>IF(Tableau_Lancer_la_requête_à_partir_de_Excel_Files3[[#This Row],[Coût total Eligible FEDER]]="",Tableau_Lancer_la_requête_à_partir_de_Excel_Files3[[#This Row],[Coût total déposé]],Tableau_Lancer_la_requête_à_partir_de_Excel_Files3[[#This Row],[Coût total Eligible FEDER]])</f>
        <v>31836.21</v>
      </c>
      <c r="I4" s="6">
        <f>Tableau_Lancer_la_requête_à_partir_de_Excel_Files3[[#This Row],[Aide Massif Obtenu]]+Tableau_Lancer_la_requête_à_partir_de_Excel_Files3[[#This Row],[''Autre Public'']]</f>
        <v>22285.35</v>
      </c>
      <c r="J4" s="7">
        <f>Tableau_Lancer_la_requête_à_partir_de_Excel_Files3[[#This Row],[Aide Publique Obtenue]]/Tableau_Lancer_la_requête_à_partir_de_Excel_Files3[[#This Row],[Coût total]]</f>
        <v>0.70000009423232223</v>
      </c>
      <c r="K4" s="6">
        <f>Tableau_Lancer_la_requête_à_partir_de_Excel_Files3[[#This Row],[Etat]]+Tableau_Lancer_la_requête_à_partir_de_Excel_Files3[[#This Row],[Régions]]+Tableau_Lancer_la_requête_à_partir_de_Excel_Files3[[#This Row],[Départements]]+Tableau_Lancer_la_requête_à_partir_de_Excel_Files3[[#This Row],[''FEDER'']]</f>
        <v>22285.35</v>
      </c>
      <c r="L4" s="7">
        <f>Tableau_Lancer_la_requête_à_partir_de_Excel_Files3[[#This Row],[Aide Massif Obtenu]]/Tableau_Lancer_la_requête_à_partir_de_Excel_Files3[[#This Row],[Coût total]]</f>
        <v>0.70000009423232223</v>
      </c>
      <c r="M4" s="9">
        <f>Tableau_Lancer_la_requête_à_partir_de_Excel_Files3[[#This Row],[''FNADT'']]+Tableau_Lancer_la_requête_à_partir_de_Excel_Files3[[#This Row],[''Agriculture'']]</f>
        <v>6367.24</v>
      </c>
      <c r="N4" s="6">
        <v>6367.24</v>
      </c>
      <c r="O4" s="6"/>
      <c r="P4" s="9">
        <f>Tableau_Lancer_la_requête_à_partir_de_Excel_Files3[[#This Row],[''ALPC'']]+Tableau_Lancer_la_requête_à_partir_de_Excel_Files3[[#This Row],[''AURA'']]+Tableau_Lancer_la_requête_à_partir_de_Excel_Files3[[#This Row],[''BFC'']]+Tableau_Lancer_la_requête_à_partir_de_Excel_Files3[[#This Row],[''LRMP'']]</f>
        <v>0</v>
      </c>
      <c r="Q4" s="6"/>
      <c r="R4" s="6"/>
      <c r="S4" s="6"/>
      <c r="T4" s="6"/>
      <c r="U4" s="9">
        <f>Tableau_Lancer_la_requête_à_partir_de_Excel_Files3[[#This Row],[''03'']]+Tableau_Lancer_la_requête_à_partir_de_Excel_Files3[[#This Row],[''07'']]+Tableau_Lancer_la_requête_à_partir_de_Excel_Files3[[#This Row],[''11'']]+Tableau_Lancer_la_requête_à_partir_de_Excel_Files3[[#This Row],[''12'']]+Tableau_Lancer_la_requête_à_partir_de_Excel_Files3[[#This Row],[''15'']]+Tableau_Lancer_la_requête_à_partir_de_Excel_Files3[[#This Row],[''21'']]+Tableau_Lancer_la_requête_à_partir_de_Excel_Files3[[#This Row],[''19'']]+Tableau_Lancer_la_requête_à_partir_de_Excel_Files3[[#This Row],[''23'']]+Tableau_Lancer_la_requête_à_partir_de_Excel_Files3[[#This Row],[''30'']]+Tableau_Lancer_la_requête_à_partir_de_Excel_Files3[[#This Row],[''34'']]+Tableau_Lancer_la_requête_à_partir_de_Excel_Files3[[#This Row],[''42'']]+Tableau_Lancer_la_requête_à_partir_de_Excel_Files3[[#This Row],[''43'']]+Tableau_Lancer_la_requête_à_partir_de_Excel_Files3[[#This Row],[''46'']]+Tableau_Lancer_la_requête_à_partir_de_Excel_Files3[[#This Row],[''48'']]+Tableau_Lancer_la_requête_à_partir_de_Excel_Files3[[#This Row],[''58'']]+Tableau_Lancer_la_requête_à_partir_de_Excel_Files3[[#This Row],[''63'']]+Tableau_Lancer_la_requête_à_partir_de_Excel_Files3[[#This Row],[''69'']]+Tableau_Lancer_la_requête_à_partir_de_Excel_Files3[[#This Row],[''71'']]+Tableau_Lancer_la_requête_à_partir_de_Excel_Files3[[#This Row],[''81'']]+Tableau_Lancer_la_requête_à_partir_de_Excel_Files3[[#This Row],[''82'']]+Tableau_Lancer_la_requête_à_partir_de_Excel_Files3[[#This Row],[''87'']]+Tableau_Lancer_la_requête_à_partir_de_Excel_Files3[[#This Row],[''89'']]</f>
        <v>0</v>
      </c>
      <c r="V4" s="6"/>
      <c r="W4" s="6"/>
      <c r="X4" s="6"/>
      <c r="Y4" s="6"/>
      <c r="Z4" s="6"/>
      <c r="AA4" s="6"/>
      <c r="AB4" s="6"/>
      <c r="AC4" s="6"/>
      <c r="AD4" s="6"/>
      <c r="AE4" s="6"/>
      <c r="AF4" s="6"/>
      <c r="AG4" s="6"/>
      <c r="AH4" s="6"/>
      <c r="AI4" s="6"/>
      <c r="AJ4" s="6"/>
      <c r="AK4" s="6"/>
      <c r="AL4" s="6"/>
      <c r="AM4" s="6"/>
      <c r="AN4" s="6"/>
      <c r="AO4" s="6"/>
      <c r="AP4" s="6"/>
      <c r="AQ4" s="6"/>
      <c r="AR4" s="6">
        <v>15918.11</v>
      </c>
      <c r="AS4" s="6">
        <v>0</v>
      </c>
      <c r="AT4" s="6" t="s">
        <v>100</v>
      </c>
      <c r="CO4" s="3"/>
      <c r="CP4" s="3"/>
      <c r="CQ4" s="3"/>
      <c r="CR4" s="3"/>
      <c r="CS4" s="3"/>
      <c r="CT4" s="3"/>
      <c r="CU4" s="3"/>
      <c r="CV4" s="3"/>
      <c r="CW4" s="3"/>
      <c r="CX4" s="3"/>
      <c r="CY4" s="3"/>
      <c r="CZ4" s="3"/>
      <c r="DA4" s="3"/>
      <c r="DB4" s="3"/>
      <c r="DC4" s="3"/>
      <c r="DD4" s="3"/>
      <c r="DE4" s="3"/>
      <c r="DF4" s="3"/>
      <c r="DG4" s="3"/>
      <c r="DH4" s="3"/>
      <c r="DI4" s="3"/>
      <c r="DJ4" s="3"/>
    </row>
    <row r="5" spans="1:114" ht="60" x14ac:dyDescent="0.25">
      <c r="A5" s="2" t="s">
        <v>6</v>
      </c>
      <c r="B5" s="8" t="s">
        <v>119</v>
      </c>
      <c r="C5" s="8" t="s">
        <v>115</v>
      </c>
      <c r="D5" s="11" t="s">
        <v>118</v>
      </c>
      <c r="E5" s="1" t="s">
        <v>116</v>
      </c>
      <c r="F5" s="6">
        <v>248439.94</v>
      </c>
      <c r="G5" s="6">
        <v>123323.97</v>
      </c>
      <c r="H5" s="6">
        <f>IF(Tableau_Lancer_la_requête_à_partir_de_Excel_Files3[[#This Row],[Coût total Eligible FEDER]]="",Tableau_Lancer_la_requête_à_partir_de_Excel_Files3[[#This Row],[Coût total déposé]],Tableau_Lancer_la_requête_à_partir_de_Excel_Files3[[#This Row],[Coût total Eligible FEDER]])</f>
        <v>123323.97</v>
      </c>
      <c r="I5" s="6">
        <f>Tableau_Lancer_la_requête_à_partir_de_Excel_Files3[[#This Row],[Aide Massif Obtenu]]+Tableau_Lancer_la_requête_à_partir_de_Excel_Files3[[#This Row],[''Autre Public'']]</f>
        <v>85538.44</v>
      </c>
      <c r="J5" s="7">
        <f>Tableau_Lancer_la_requête_à_partir_de_Excel_Files3[[#This Row],[Aide Publique Obtenue]]/Tableau_Lancer_la_requête_à_partir_de_Excel_Files3[[#This Row],[Coût total]]</f>
        <v>0.69360757685630781</v>
      </c>
      <c r="K5" s="6">
        <f>Tableau_Lancer_la_requête_à_partir_de_Excel_Files3[[#This Row],[Etat]]+Tableau_Lancer_la_requête_à_partir_de_Excel_Files3[[#This Row],[Régions]]+Tableau_Lancer_la_requête_à_partir_de_Excel_Files3[[#This Row],[Départements]]+Tableau_Lancer_la_requête_à_partir_de_Excel_Files3[[#This Row],[''FEDER'']]</f>
        <v>85538.44</v>
      </c>
      <c r="L5" s="7">
        <f>Tableau_Lancer_la_requête_à_partir_de_Excel_Files3[[#This Row],[Aide Massif Obtenu]]/Tableau_Lancer_la_requête_à_partir_de_Excel_Files3[[#This Row],[Coût total]]</f>
        <v>0.69360757685630781</v>
      </c>
      <c r="M5" s="9">
        <f>Tableau_Lancer_la_requête_à_partir_de_Excel_Files3[[#This Row],[''FNADT'']]+Tableau_Lancer_la_requête_à_partir_de_Excel_Files3[[#This Row],[''Agriculture'']]</f>
        <v>37363</v>
      </c>
      <c r="N5" s="6">
        <v>37363</v>
      </c>
      <c r="O5" s="6"/>
      <c r="P5" s="9">
        <f>Tableau_Lancer_la_requête_à_partir_de_Excel_Files3[[#This Row],[''ALPC'']]+Tableau_Lancer_la_requête_à_partir_de_Excel_Files3[[#This Row],[''AURA'']]+Tableau_Lancer_la_requête_à_partir_de_Excel_Files3[[#This Row],[''BFC'']]+Tableau_Lancer_la_requête_à_partir_de_Excel_Files3[[#This Row],[''LRMP'']]</f>
        <v>11913.44</v>
      </c>
      <c r="Q5" s="6">
        <v>5956.72</v>
      </c>
      <c r="R5" s="6">
        <v>5956.72</v>
      </c>
      <c r="S5" s="6"/>
      <c r="T5" s="6"/>
      <c r="U5" s="9">
        <f>Tableau_Lancer_la_requête_à_partir_de_Excel_Files3[[#This Row],[''03'']]+Tableau_Lancer_la_requête_à_partir_de_Excel_Files3[[#This Row],[''07'']]+Tableau_Lancer_la_requête_à_partir_de_Excel_Files3[[#This Row],[''11'']]+Tableau_Lancer_la_requête_à_partir_de_Excel_Files3[[#This Row],[''12'']]+Tableau_Lancer_la_requête_à_partir_de_Excel_Files3[[#This Row],[''15'']]+Tableau_Lancer_la_requête_à_partir_de_Excel_Files3[[#This Row],[''21'']]+Tableau_Lancer_la_requête_à_partir_de_Excel_Files3[[#This Row],[''19'']]+Tableau_Lancer_la_requête_à_partir_de_Excel_Files3[[#This Row],[''23'']]+Tableau_Lancer_la_requête_à_partir_de_Excel_Files3[[#This Row],[''30'']]+Tableau_Lancer_la_requête_à_partir_de_Excel_Files3[[#This Row],[''34'']]+Tableau_Lancer_la_requête_à_partir_de_Excel_Files3[[#This Row],[''42'']]+Tableau_Lancer_la_requête_à_partir_de_Excel_Files3[[#This Row],[''43'']]+Tableau_Lancer_la_requête_à_partir_de_Excel_Files3[[#This Row],[''46'']]+Tableau_Lancer_la_requête_à_partir_de_Excel_Files3[[#This Row],[''48'']]+Tableau_Lancer_la_requête_à_partir_de_Excel_Files3[[#This Row],[''58'']]+Tableau_Lancer_la_requête_à_partir_de_Excel_Files3[[#This Row],[''63'']]+Tableau_Lancer_la_requête_à_partir_de_Excel_Files3[[#This Row],[''69'']]+Tableau_Lancer_la_requête_à_partir_de_Excel_Files3[[#This Row],[''71'']]+Tableau_Lancer_la_requête_à_partir_de_Excel_Files3[[#This Row],[''81'']]+Tableau_Lancer_la_requête_à_partir_de_Excel_Files3[[#This Row],[''82'']]+Tableau_Lancer_la_requête_à_partir_de_Excel_Files3[[#This Row],[''87'']]+Tableau_Lancer_la_requête_à_partir_de_Excel_Files3[[#This Row],[''89'']]</f>
        <v>0</v>
      </c>
      <c r="V5" s="6"/>
      <c r="W5" s="6"/>
      <c r="X5" s="6"/>
      <c r="Y5" s="6"/>
      <c r="Z5" s="6"/>
      <c r="AA5" s="6"/>
      <c r="AB5" s="6"/>
      <c r="AC5" s="6"/>
      <c r="AD5" s="6"/>
      <c r="AE5" s="6"/>
      <c r="AF5" s="6"/>
      <c r="AG5" s="6"/>
      <c r="AH5" s="6"/>
      <c r="AI5" s="6"/>
      <c r="AJ5" s="6"/>
      <c r="AK5" s="6"/>
      <c r="AL5" s="6"/>
      <c r="AM5" s="6"/>
      <c r="AN5" s="6"/>
      <c r="AO5" s="6"/>
      <c r="AP5" s="6"/>
      <c r="AQ5" s="6"/>
      <c r="AR5" s="6">
        <v>36262</v>
      </c>
      <c r="AS5" s="6">
        <v>0</v>
      </c>
      <c r="AT5" s="6" t="s">
        <v>100</v>
      </c>
      <c r="CO5" s="3"/>
      <c r="CP5" s="3"/>
      <c r="CQ5" s="3"/>
      <c r="CR5" s="3"/>
      <c r="CS5" s="3"/>
      <c r="CT5" s="3"/>
      <c r="CU5" s="3"/>
      <c r="CV5" s="3"/>
      <c r="CW5" s="3"/>
      <c r="CX5" s="3"/>
      <c r="CY5" s="3"/>
      <c r="CZ5" s="3"/>
      <c r="DA5" s="3"/>
      <c r="DB5" s="3"/>
      <c r="DC5" s="3"/>
      <c r="DD5" s="3"/>
      <c r="DE5" s="3"/>
      <c r="DF5" s="3"/>
      <c r="DG5" s="3"/>
      <c r="DH5" s="3"/>
      <c r="DI5" s="3"/>
      <c r="DJ5" s="3"/>
    </row>
    <row r="6" spans="1:114" ht="60" x14ac:dyDescent="0.25">
      <c r="A6" s="2" t="s">
        <v>6</v>
      </c>
      <c r="B6" s="8" t="s">
        <v>121</v>
      </c>
      <c r="C6" s="8" t="s">
        <v>115</v>
      </c>
      <c r="D6" s="11" t="s">
        <v>120</v>
      </c>
      <c r="E6" s="1" t="s">
        <v>116</v>
      </c>
      <c r="F6" s="6">
        <v>62991.9</v>
      </c>
      <c r="G6" s="6">
        <v>31047.95</v>
      </c>
      <c r="H6" s="6">
        <f>IF(Tableau_Lancer_la_requête_à_partir_de_Excel_Files3[[#This Row],[Coût total Eligible FEDER]]="",Tableau_Lancer_la_requête_à_partir_de_Excel_Files3[[#This Row],[Coût total déposé]],Tableau_Lancer_la_requête_à_partir_de_Excel_Files3[[#This Row],[Coût total Eligible FEDER]])</f>
        <v>31047.95</v>
      </c>
      <c r="I6" s="6">
        <f>Tableau_Lancer_la_requête_à_partir_de_Excel_Files3[[#This Row],[Aide Massif Obtenu]]+Tableau_Lancer_la_requête_à_partir_de_Excel_Files3[[#This Row],[''Autre Public'']]</f>
        <v>21733.57</v>
      </c>
      <c r="J6" s="7">
        <f>Tableau_Lancer_la_requête_à_partir_de_Excel_Files3[[#This Row],[Aide Publique Obtenue]]/Tableau_Lancer_la_requête_à_partir_de_Excel_Files3[[#This Row],[Coût total]]</f>
        <v>0.70000016104122809</v>
      </c>
      <c r="K6" s="6">
        <f>Tableau_Lancer_la_requête_à_partir_de_Excel_Files3[[#This Row],[Etat]]+Tableau_Lancer_la_requête_à_partir_de_Excel_Files3[[#This Row],[Régions]]+Tableau_Lancer_la_requête_à_partir_de_Excel_Files3[[#This Row],[Départements]]+Tableau_Lancer_la_requête_à_partir_de_Excel_Files3[[#This Row],[''FEDER'']]</f>
        <v>21733.57</v>
      </c>
      <c r="L6" s="7">
        <f>Tableau_Lancer_la_requête_à_partir_de_Excel_Files3[[#This Row],[Aide Massif Obtenu]]/Tableau_Lancer_la_requête_à_partir_de_Excel_Files3[[#This Row],[Coût total]]</f>
        <v>0.70000016104122809</v>
      </c>
      <c r="M6" s="9">
        <f>Tableau_Lancer_la_requête_à_partir_de_Excel_Files3[[#This Row],[''FNADT'']]+Tableau_Lancer_la_requête_à_partir_de_Excel_Files3[[#This Row],[''Agriculture'']]</f>
        <v>6209.59</v>
      </c>
      <c r="N6" s="6">
        <v>6209.59</v>
      </c>
      <c r="O6" s="6"/>
      <c r="P6" s="9">
        <f>Tableau_Lancer_la_requête_à_partir_de_Excel_Files3[[#This Row],[''ALPC'']]+Tableau_Lancer_la_requête_à_partir_de_Excel_Files3[[#This Row],[''AURA'']]+Tableau_Lancer_la_requête_à_partir_de_Excel_Files3[[#This Row],[''BFC'']]+Tableau_Lancer_la_requête_à_partir_de_Excel_Files3[[#This Row],[''LRMP'']]</f>
        <v>0</v>
      </c>
      <c r="Q6" s="6"/>
      <c r="R6" s="6"/>
      <c r="S6" s="6"/>
      <c r="T6" s="6"/>
      <c r="U6" s="9">
        <f>Tableau_Lancer_la_requête_à_partir_de_Excel_Files3[[#This Row],[''03'']]+Tableau_Lancer_la_requête_à_partir_de_Excel_Files3[[#This Row],[''07'']]+Tableau_Lancer_la_requête_à_partir_de_Excel_Files3[[#This Row],[''11'']]+Tableau_Lancer_la_requête_à_partir_de_Excel_Files3[[#This Row],[''12'']]+Tableau_Lancer_la_requête_à_partir_de_Excel_Files3[[#This Row],[''15'']]+Tableau_Lancer_la_requête_à_partir_de_Excel_Files3[[#This Row],[''21'']]+Tableau_Lancer_la_requête_à_partir_de_Excel_Files3[[#This Row],[''19'']]+Tableau_Lancer_la_requête_à_partir_de_Excel_Files3[[#This Row],[''23'']]+Tableau_Lancer_la_requête_à_partir_de_Excel_Files3[[#This Row],[''30'']]+Tableau_Lancer_la_requête_à_partir_de_Excel_Files3[[#This Row],[''34'']]+Tableau_Lancer_la_requête_à_partir_de_Excel_Files3[[#This Row],[''42'']]+Tableau_Lancer_la_requête_à_partir_de_Excel_Files3[[#This Row],[''43'']]+Tableau_Lancer_la_requête_à_partir_de_Excel_Files3[[#This Row],[''46'']]+Tableau_Lancer_la_requête_à_partir_de_Excel_Files3[[#This Row],[''48'']]+Tableau_Lancer_la_requête_à_partir_de_Excel_Files3[[#This Row],[''58'']]+Tableau_Lancer_la_requête_à_partir_de_Excel_Files3[[#This Row],[''63'']]+Tableau_Lancer_la_requête_à_partir_de_Excel_Files3[[#This Row],[''69'']]+Tableau_Lancer_la_requête_à_partir_de_Excel_Files3[[#This Row],[''71'']]+Tableau_Lancer_la_requête_à_partir_de_Excel_Files3[[#This Row],[''81'']]+Tableau_Lancer_la_requête_à_partir_de_Excel_Files3[[#This Row],[''82'']]+Tableau_Lancer_la_requête_à_partir_de_Excel_Files3[[#This Row],[''87'']]+Tableau_Lancer_la_requête_à_partir_de_Excel_Files3[[#This Row],[''89'']]</f>
        <v>0</v>
      </c>
      <c r="V6" s="6"/>
      <c r="W6" s="6"/>
      <c r="X6" s="6"/>
      <c r="Y6" s="6"/>
      <c r="Z6" s="6"/>
      <c r="AA6" s="6"/>
      <c r="AB6" s="6"/>
      <c r="AC6" s="6"/>
      <c r="AD6" s="6"/>
      <c r="AE6" s="6"/>
      <c r="AF6" s="6"/>
      <c r="AG6" s="6"/>
      <c r="AH6" s="6"/>
      <c r="AI6" s="6"/>
      <c r="AJ6" s="6"/>
      <c r="AK6" s="6"/>
      <c r="AL6" s="6"/>
      <c r="AM6" s="6"/>
      <c r="AN6" s="6"/>
      <c r="AO6" s="6"/>
      <c r="AP6" s="6"/>
      <c r="AQ6" s="6"/>
      <c r="AR6" s="6">
        <v>15523.98</v>
      </c>
      <c r="AS6" s="6">
        <v>0</v>
      </c>
      <c r="CO6" s="3"/>
      <c r="CP6" s="3"/>
      <c r="CQ6" s="3"/>
      <c r="CR6" s="3"/>
      <c r="CS6" s="3"/>
      <c r="CT6" s="3"/>
      <c r="CU6" s="3"/>
      <c r="CV6" s="3"/>
      <c r="CW6" s="3"/>
      <c r="CX6" s="3"/>
      <c r="CY6" s="3"/>
      <c r="CZ6" s="3"/>
      <c r="DA6" s="3"/>
      <c r="DB6" s="3"/>
      <c r="DC6" s="3"/>
      <c r="DD6" s="3"/>
      <c r="DE6" s="3"/>
      <c r="DF6" s="3"/>
      <c r="DG6" s="3"/>
      <c r="DH6" s="3"/>
      <c r="DI6" s="3"/>
      <c r="DJ6" s="3"/>
    </row>
    <row r="7" spans="1:114" ht="60" x14ac:dyDescent="0.25">
      <c r="A7" s="2" t="s">
        <v>6</v>
      </c>
      <c r="B7" s="8" t="s">
        <v>123</v>
      </c>
      <c r="C7" s="8" t="s">
        <v>115</v>
      </c>
      <c r="D7" s="11" t="s">
        <v>122</v>
      </c>
      <c r="E7" s="1" t="s">
        <v>116</v>
      </c>
      <c r="F7" s="6">
        <v>62991.64</v>
      </c>
      <c r="G7" s="6">
        <v>31047.82</v>
      </c>
      <c r="H7" s="6">
        <f>IF(Tableau_Lancer_la_requête_à_partir_de_Excel_Files3[[#This Row],[Coût total Eligible FEDER]]="",Tableau_Lancer_la_requête_à_partir_de_Excel_Files3[[#This Row],[Coût total déposé]],Tableau_Lancer_la_requête_à_partir_de_Excel_Files3[[#This Row],[Coût total Eligible FEDER]])</f>
        <v>31047.82</v>
      </c>
      <c r="I7" s="6">
        <f>Tableau_Lancer_la_requête_à_partir_de_Excel_Files3[[#This Row],[Aide Massif Obtenu]]+Tableau_Lancer_la_requête_à_partir_de_Excel_Files3[[#This Row],[''Autre Public'']]</f>
        <v>21733.47</v>
      </c>
      <c r="J7" s="7">
        <f>Tableau_Lancer_la_requête_à_partir_de_Excel_Files3[[#This Row],[Aide Publique Obtenue]]/Tableau_Lancer_la_requête_à_partir_de_Excel_Files3[[#This Row],[Coût total]]</f>
        <v>0.6999998711664781</v>
      </c>
      <c r="K7" s="6">
        <f>Tableau_Lancer_la_requête_à_partir_de_Excel_Files3[[#This Row],[Etat]]+Tableau_Lancer_la_requête_à_partir_de_Excel_Files3[[#This Row],[Régions]]+Tableau_Lancer_la_requête_à_partir_de_Excel_Files3[[#This Row],[Départements]]+Tableau_Lancer_la_requête_à_partir_de_Excel_Files3[[#This Row],[''FEDER'']]</f>
        <v>21733.47</v>
      </c>
      <c r="L7" s="7">
        <f>Tableau_Lancer_la_requête_à_partir_de_Excel_Files3[[#This Row],[Aide Massif Obtenu]]/Tableau_Lancer_la_requête_à_partir_de_Excel_Files3[[#This Row],[Coût total]]</f>
        <v>0.6999998711664781</v>
      </c>
      <c r="M7" s="9">
        <f>Tableau_Lancer_la_requête_à_partir_de_Excel_Files3[[#This Row],[''FNADT'']]+Tableau_Lancer_la_requête_à_partir_de_Excel_Files3[[#This Row],[''Agriculture'']]</f>
        <v>6209.56</v>
      </c>
      <c r="N7" s="6">
        <v>6209.56</v>
      </c>
      <c r="O7" s="6"/>
      <c r="P7" s="9">
        <f>Tableau_Lancer_la_requête_à_partir_de_Excel_Files3[[#This Row],[''ALPC'']]+Tableau_Lancer_la_requête_à_partir_de_Excel_Files3[[#This Row],[''AURA'']]+Tableau_Lancer_la_requête_à_partir_de_Excel_Files3[[#This Row],[''BFC'']]+Tableau_Lancer_la_requête_à_partir_de_Excel_Files3[[#This Row],[''LRMP'']]</f>
        <v>0</v>
      </c>
      <c r="Q7" s="6"/>
      <c r="R7" s="6"/>
      <c r="S7" s="6"/>
      <c r="T7" s="6"/>
      <c r="U7" s="9">
        <f>Tableau_Lancer_la_requête_à_partir_de_Excel_Files3[[#This Row],[''03'']]+Tableau_Lancer_la_requête_à_partir_de_Excel_Files3[[#This Row],[''07'']]+Tableau_Lancer_la_requête_à_partir_de_Excel_Files3[[#This Row],[''11'']]+Tableau_Lancer_la_requête_à_partir_de_Excel_Files3[[#This Row],[''12'']]+Tableau_Lancer_la_requête_à_partir_de_Excel_Files3[[#This Row],[''15'']]+Tableau_Lancer_la_requête_à_partir_de_Excel_Files3[[#This Row],[''21'']]+Tableau_Lancer_la_requête_à_partir_de_Excel_Files3[[#This Row],[''19'']]+Tableau_Lancer_la_requête_à_partir_de_Excel_Files3[[#This Row],[''23'']]+Tableau_Lancer_la_requête_à_partir_de_Excel_Files3[[#This Row],[''30'']]+Tableau_Lancer_la_requête_à_partir_de_Excel_Files3[[#This Row],[''34'']]+Tableau_Lancer_la_requête_à_partir_de_Excel_Files3[[#This Row],[''42'']]+Tableau_Lancer_la_requête_à_partir_de_Excel_Files3[[#This Row],[''43'']]+Tableau_Lancer_la_requête_à_partir_de_Excel_Files3[[#This Row],[''46'']]+Tableau_Lancer_la_requête_à_partir_de_Excel_Files3[[#This Row],[''48'']]+Tableau_Lancer_la_requête_à_partir_de_Excel_Files3[[#This Row],[''58'']]+Tableau_Lancer_la_requête_à_partir_de_Excel_Files3[[#This Row],[''63'']]+Tableau_Lancer_la_requête_à_partir_de_Excel_Files3[[#This Row],[''69'']]+Tableau_Lancer_la_requête_à_partir_de_Excel_Files3[[#This Row],[''71'']]+Tableau_Lancer_la_requête_à_partir_de_Excel_Files3[[#This Row],[''81'']]+Tableau_Lancer_la_requête_à_partir_de_Excel_Files3[[#This Row],[''82'']]+Tableau_Lancer_la_requête_à_partir_de_Excel_Files3[[#This Row],[''87'']]+Tableau_Lancer_la_requête_à_partir_de_Excel_Files3[[#This Row],[''89'']]</f>
        <v>0</v>
      </c>
      <c r="V7" s="6"/>
      <c r="W7" s="6"/>
      <c r="X7" s="6"/>
      <c r="Y7" s="6"/>
      <c r="Z7" s="6"/>
      <c r="AA7" s="6"/>
      <c r="AB7" s="6"/>
      <c r="AC7" s="6"/>
      <c r="AD7" s="6"/>
      <c r="AE7" s="6"/>
      <c r="AF7" s="6"/>
      <c r="AG7" s="6"/>
      <c r="AH7" s="6"/>
      <c r="AI7" s="6"/>
      <c r="AJ7" s="6"/>
      <c r="AK7" s="6"/>
      <c r="AL7" s="6"/>
      <c r="AM7" s="6"/>
      <c r="AN7" s="6"/>
      <c r="AO7" s="6"/>
      <c r="AP7" s="6"/>
      <c r="AQ7" s="6"/>
      <c r="AR7" s="6">
        <v>15523.91</v>
      </c>
      <c r="AS7" s="6">
        <v>0</v>
      </c>
      <c r="CO7" s="3"/>
      <c r="CP7" s="3"/>
      <c r="CQ7" s="3"/>
      <c r="CR7" s="3"/>
      <c r="CS7" s="3"/>
      <c r="CT7" s="3"/>
      <c r="CU7" s="3"/>
      <c r="CV7" s="3"/>
      <c r="CW7" s="3"/>
      <c r="CX7" s="3"/>
      <c r="CY7" s="3"/>
      <c r="CZ7" s="3"/>
      <c r="DA7" s="3"/>
      <c r="DB7" s="3"/>
      <c r="DC7" s="3"/>
      <c r="DD7" s="3"/>
      <c r="DE7" s="3"/>
      <c r="DF7" s="3"/>
      <c r="DG7" s="3"/>
      <c r="DH7" s="3"/>
      <c r="DI7" s="3"/>
      <c r="DJ7" s="3"/>
    </row>
    <row r="8" spans="1:114" ht="60" x14ac:dyDescent="0.25">
      <c r="A8" s="2" t="s">
        <v>6</v>
      </c>
      <c r="B8" s="8" t="s">
        <v>125</v>
      </c>
      <c r="C8" s="8" t="s">
        <v>115</v>
      </c>
      <c r="D8" s="11" t="s">
        <v>124</v>
      </c>
      <c r="E8" s="1" t="s">
        <v>116</v>
      </c>
      <c r="F8" s="6">
        <v>62991.3</v>
      </c>
      <c r="G8" s="6">
        <v>31047.65</v>
      </c>
      <c r="H8" s="6">
        <f>IF(Tableau_Lancer_la_requête_à_partir_de_Excel_Files3[[#This Row],[Coût total Eligible FEDER]]="",Tableau_Lancer_la_requête_à_partir_de_Excel_Files3[[#This Row],[Coût total déposé]],Tableau_Lancer_la_requête_à_partir_de_Excel_Files3[[#This Row],[Coût total Eligible FEDER]])</f>
        <v>31047.65</v>
      </c>
      <c r="I8" s="6">
        <f>Tableau_Lancer_la_requête_à_partir_de_Excel_Files3[[#This Row],[Aide Massif Obtenu]]+Tableau_Lancer_la_requête_à_partir_de_Excel_Files3[[#This Row],[''Autre Public'']]</f>
        <v>21733.360000000001</v>
      </c>
      <c r="J8" s="7">
        <f>Tableau_Lancer_la_requête_à_partir_de_Excel_Files3[[#This Row],[Aide Publique Obtenue]]/Tableau_Lancer_la_requête_à_partir_de_Excel_Files3[[#This Row],[Coût total]]</f>
        <v>0.70000016104278417</v>
      </c>
      <c r="K8" s="6">
        <f>Tableau_Lancer_la_requête_à_partir_de_Excel_Files3[[#This Row],[Etat]]+Tableau_Lancer_la_requête_à_partir_de_Excel_Files3[[#This Row],[Régions]]+Tableau_Lancer_la_requête_à_partir_de_Excel_Files3[[#This Row],[Départements]]+Tableau_Lancer_la_requête_à_partir_de_Excel_Files3[[#This Row],[''FEDER'']]</f>
        <v>21733.360000000001</v>
      </c>
      <c r="L8" s="7">
        <f>Tableau_Lancer_la_requête_à_partir_de_Excel_Files3[[#This Row],[Aide Massif Obtenu]]/Tableau_Lancer_la_requête_à_partir_de_Excel_Files3[[#This Row],[Coût total]]</f>
        <v>0.70000016104278417</v>
      </c>
      <c r="M8" s="9">
        <f>Tableau_Lancer_la_requête_à_partir_de_Excel_Files3[[#This Row],[''FNADT'']]+Tableau_Lancer_la_requête_à_partir_de_Excel_Files3[[#This Row],[''Agriculture'']]</f>
        <v>6209.53</v>
      </c>
      <c r="N8" s="6">
        <v>6209.53</v>
      </c>
      <c r="O8" s="6"/>
      <c r="P8" s="9">
        <f>Tableau_Lancer_la_requête_à_partir_de_Excel_Files3[[#This Row],[''ALPC'']]+Tableau_Lancer_la_requête_à_partir_de_Excel_Files3[[#This Row],[''AURA'']]+Tableau_Lancer_la_requête_à_partir_de_Excel_Files3[[#This Row],[''BFC'']]+Tableau_Lancer_la_requête_à_partir_de_Excel_Files3[[#This Row],[''LRMP'']]</f>
        <v>0</v>
      </c>
      <c r="Q8" s="6"/>
      <c r="R8" s="6"/>
      <c r="S8" s="6"/>
      <c r="T8" s="6"/>
      <c r="U8" s="9">
        <f>Tableau_Lancer_la_requête_à_partir_de_Excel_Files3[[#This Row],[''03'']]+Tableau_Lancer_la_requête_à_partir_de_Excel_Files3[[#This Row],[''07'']]+Tableau_Lancer_la_requête_à_partir_de_Excel_Files3[[#This Row],[''11'']]+Tableau_Lancer_la_requête_à_partir_de_Excel_Files3[[#This Row],[''12'']]+Tableau_Lancer_la_requête_à_partir_de_Excel_Files3[[#This Row],[''15'']]+Tableau_Lancer_la_requête_à_partir_de_Excel_Files3[[#This Row],[''21'']]+Tableau_Lancer_la_requête_à_partir_de_Excel_Files3[[#This Row],[''19'']]+Tableau_Lancer_la_requête_à_partir_de_Excel_Files3[[#This Row],[''23'']]+Tableau_Lancer_la_requête_à_partir_de_Excel_Files3[[#This Row],[''30'']]+Tableau_Lancer_la_requête_à_partir_de_Excel_Files3[[#This Row],[''34'']]+Tableau_Lancer_la_requête_à_partir_de_Excel_Files3[[#This Row],[''42'']]+Tableau_Lancer_la_requête_à_partir_de_Excel_Files3[[#This Row],[''43'']]+Tableau_Lancer_la_requête_à_partir_de_Excel_Files3[[#This Row],[''46'']]+Tableau_Lancer_la_requête_à_partir_de_Excel_Files3[[#This Row],[''48'']]+Tableau_Lancer_la_requête_à_partir_de_Excel_Files3[[#This Row],[''58'']]+Tableau_Lancer_la_requête_à_partir_de_Excel_Files3[[#This Row],[''63'']]+Tableau_Lancer_la_requête_à_partir_de_Excel_Files3[[#This Row],[''69'']]+Tableau_Lancer_la_requête_à_partir_de_Excel_Files3[[#This Row],[''71'']]+Tableau_Lancer_la_requête_à_partir_de_Excel_Files3[[#This Row],[''81'']]+Tableau_Lancer_la_requête_à_partir_de_Excel_Files3[[#This Row],[''82'']]+Tableau_Lancer_la_requête_à_partir_de_Excel_Files3[[#This Row],[''87'']]+Tableau_Lancer_la_requête_à_partir_de_Excel_Files3[[#This Row],[''89'']]</f>
        <v>0</v>
      </c>
      <c r="V8" s="6"/>
      <c r="W8" s="6"/>
      <c r="X8" s="6"/>
      <c r="Y8" s="6"/>
      <c r="Z8" s="6"/>
      <c r="AA8" s="6"/>
      <c r="AB8" s="6"/>
      <c r="AC8" s="6"/>
      <c r="AD8" s="6"/>
      <c r="AE8" s="6"/>
      <c r="AF8" s="6"/>
      <c r="AG8" s="6"/>
      <c r="AH8" s="6"/>
      <c r="AI8" s="6"/>
      <c r="AJ8" s="6"/>
      <c r="AK8" s="6"/>
      <c r="AL8" s="6"/>
      <c r="AM8" s="6"/>
      <c r="AN8" s="6"/>
      <c r="AO8" s="6"/>
      <c r="AP8" s="6"/>
      <c r="AQ8" s="6"/>
      <c r="AR8" s="6">
        <v>15523.83</v>
      </c>
      <c r="AS8" s="6">
        <v>0</v>
      </c>
      <c r="AT8" s="6" t="s">
        <v>100</v>
      </c>
      <c r="CO8" s="3"/>
      <c r="CP8" s="3"/>
      <c r="CQ8" s="3"/>
      <c r="CR8" s="3"/>
      <c r="CS8" s="3"/>
      <c r="CT8" s="3"/>
      <c r="CU8" s="3"/>
      <c r="CV8" s="3"/>
      <c r="CW8" s="3"/>
      <c r="CX8" s="3"/>
      <c r="CY8" s="3"/>
      <c r="CZ8" s="3"/>
      <c r="DA8" s="3"/>
      <c r="DB8" s="3"/>
      <c r="DC8" s="3"/>
      <c r="DD8" s="3"/>
      <c r="DE8" s="3"/>
      <c r="DF8" s="3"/>
      <c r="DG8" s="3"/>
      <c r="DH8" s="3"/>
      <c r="DI8" s="3"/>
      <c r="DJ8" s="3"/>
    </row>
    <row r="9" spans="1:114" ht="30" x14ac:dyDescent="0.25">
      <c r="A9" s="2" t="s">
        <v>6</v>
      </c>
      <c r="B9" s="8" t="s">
        <v>129</v>
      </c>
      <c r="C9" s="8" t="s">
        <v>126</v>
      </c>
      <c r="D9" s="11" t="s">
        <v>127</v>
      </c>
      <c r="E9" s="1" t="s">
        <v>128</v>
      </c>
      <c r="F9" s="6">
        <v>99999.85</v>
      </c>
      <c r="G9" s="6">
        <v>96509.28</v>
      </c>
      <c r="H9" s="6">
        <f>IF(Tableau_Lancer_la_requête_à_partir_de_Excel_Files3[[#This Row],[Coût total Eligible FEDER]]="",Tableau_Lancer_la_requête_à_partir_de_Excel_Files3[[#This Row],[Coût total déposé]],Tableau_Lancer_la_requête_à_partir_de_Excel_Files3[[#This Row],[Coût total Eligible FEDER]])</f>
        <v>96509.28</v>
      </c>
      <c r="I9" s="6">
        <f>Tableau_Lancer_la_requête_à_partir_de_Excel_Files3[[#This Row],[Aide Massif Obtenu]]+Tableau_Lancer_la_requête_à_partir_de_Excel_Files3[[#This Row],[''Autre Public'']]</f>
        <v>67556</v>
      </c>
      <c r="J9" s="7">
        <f>Tableau_Lancer_la_requête_à_partir_de_Excel_Files3[[#This Row],[Aide Publique Obtenue]]/Tableau_Lancer_la_requête_à_partir_de_Excel_Files3[[#This Row],[Coût total]]</f>
        <v>0.69999486059786165</v>
      </c>
      <c r="K9" s="6">
        <f>Tableau_Lancer_la_requête_à_partir_de_Excel_Files3[[#This Row],[Etat]]+Tableau_Lancer_la_requête_à_partir_de_Excel_Files3[[#This Row],[Régions]]+Tableau_Lancer_la_requête_à_partir_de_Excel_Files3[[#This Row],[Départements]]+Tableau_Lancer_la_requête_à_partir_de_Excel_Files3[[#This Row],[''FEDER'']]</f>
        <v>67556</v>
      </c>
      <c r="L9" s="7">
        <f>Tableau_Lancer_la_requête_à_partir_de_Excel_Files3[[#This Row],[Aide Massif Obtenu]]/Tableau_Lancer_la_requête_à_partir_de_Excel_Files3[[#This Row],[Coût total]]</f>
        <v>0.69999486059786165</v>
      </c>
      <c r="M9" s="9">
        <f>Tableau_Lancer_la_requête_à_partir_de_Excel_Files3[[#This Row],[''FNADT'']]+Tableau_Lancer_la_requête_à_partir_de_Excel_Files3[[#This Row],[''Agriculture'']]</f>
        <v>30000</v>
      </c>
      <c r="N9" s="6">
        <v>30000</v>
      </c>
      <c r="O9" s="6"/>
      <c r="P9" s="9">
        <f>Tableau_Lancer_la_requête_à_partir_de_Excel_Files3[[#This Row],[''ALPC'']]+Tableau_Lancer_la_requête_à_partir_de_Excel_Files3[[#This Row],[''AURA'']]+Tableau_Lancer_la_requête_à_partir_de_Excel_Files3[[#This Row],[''BFC'']]+Tableau_Lancer_la_requête_à_partir_de_Excel_Files3[[#This Row],[''LRMP'']]</f>
        <v>0</v>
      </c>
      <c r="Q9" s="6"/>
      <c r="R9" s="6"/>
      <c r="S9" s="6"/>
      <c r="T9" s="6"/>
      <c r="U9" s="9">
        <f>Tableau_Lancer_la_requête_à_partir_de_Excel_Files3[[#This Row],[''03'']]+Tableau_Lancer_la_requête_à_partir_de_Excel_Files3[[#This Row],[''07'']]+Tableau_Lancer_la_requête_à_partir_de_Excel_Files3[[#This Row],[''11'']]+Tableau_Lancer_la_requête_à_partir_de_Excel_Files3[[#This Row],[''12'']]+Tableau_Lancer_la_requête_à_partir_de_Excel_Files3[[#This Row],[''15'']]+Tableau_Lancer_la_requête_à_partir_de_Excel_Files3[[#This Row],[''21'']]+Tableau_Lancer_la_requête_à_partir_de_Excel_Files3[[#This Row],[''19'']]+Tableau_Lancer_la_requête_à_partir_de_Excel_Files3[[#This Row],[''23'']]+Tableau_Lancer_la_requête_à_partir_de_Excel_Files3[[#This Row],[''30'']]+Tableau_Lancer_la_requête_à_partir_de_Excel_Files3[[#This Row],[''34'']]+Tableau_Lancer_la_requête_à_partir_de_Excel_Files3[[#This Row],[''42'']]+Tableau_Lancer_la_requête_à_partir_de_Excel_Files3[[#This Row],[''43'']]+Tableau_Lancer_la_requête_à_partir_de_Excel_Files3[[#This Row],[''46'']]+Tableau_Lancer_la_requête_à_partir_de_Excel_Files3[[#This Row],[''48'']]+Tableau_Lancer_la_requête_à_partir_de_Excel_Files3[[#This Row],[''58'']]+Tableau_Lancer_la_requête_à_partir_de_Excel_Files3[[#This Row],[''63'']]+Tableau_Lancer_la_requête_à_partir_de_Excel_Files3[[#This Row],[''69'']]+Tableau_Lancer_la_requête_à_partir_de_Excel_Files3[[#This Row],[''71'']]+Tableau_Lancer_la_requête_à_partir_de_Excel_Files3[[#This Row],[''81'']]+Tableau_Lancer_la_requête_à_partir_de_Excel_Files3[[#This Row],[''82'']]+Tableau_Lancer_la_requête_à_partir_de_Excel_Files3[[#This Row],[''87'']]+Tableau_Lancer_la_requête_à_partir_de_Excel_Files3[[#This Row],[''89'']]</f>
        <v>10000</v>
      </c>
      <c r="V9" s="6"/>
      <c r="W9" s="6"/>
      <c r="X9" s="6"/>
      <c r="Y9" s="6"/>
      <c r="Z9" s="6"/>
      <c r="AA9" s="6"/>
      <c r="AB9" s="6"/>
      <c r="AC9" s="6"/>
      <c r="AD9" s="6"/>
      <c r="AE9" s="6"/>
      <c r="AF9" s="6"/>
      <c r="AG9" s="6"/>
      <c r="AH9" s="6"/>
      <c r="AI9" s="6">
        <v>10000</v>
      </c>
      <c r="AJ9" s="6"/>
      <c r="AK9" s="6"/>
      <c r="AL9" s="6"/>
      <c r="AM9" s="6"/>
      <c r="AN9" s="6"/>
      <c r="AO9" s="6"/>
      <c r="AP9" s="6"/>
      <c r="AQ9" s="6"/>
      <c r="AR9" s="6">
        <v>27556</v>
      </c>
      <c r="AS9" s="6">
        <v>0</v>
      </c>
      <c r="CO9" s="3"/>
      <c r="CP9" s="3"/>
      <c r="CQ9" s="3"/>
      <c r="CR9" s="3"/>
      <c r="CS9" s="3"/>
      <c r="CT9" s="3"/>
      <c r="CU9" s="3"/>
      <c r="CV9" s="3"/>
      <c r="CW9" s="3"/>
      <c r="CX9" s="3"/>
      <c r="CY9" s="3"/>
      <c r="CZ9" s="3"/>
      <c r="DA9" s="3"/>
      <c r="DB9" s="3"/>
      <c r="DC9" s="3"/>
      <c r="DD9" s="3"/>
      <c r="DE9" s="3"/>
      <c r="DF9" s="3"/>
      <c r="DG9" s="3"/>
      <c r="DH9" s="3"/>
      <c r="DI9" s="3"/>
      <c r="DJ9" s="3"/>
    </row>
    <row r="10" spans="1:114" ht="45" x14ac:dyDescent="0.25">
      <c r="A10" s="2" t="s">
        <v>6</v>
      </c>
      <c r="B10" s="8" t="s">
        <v>98</v>
      </c>
      <c r="C10" s="8" t="s">
        <v>96</v>
      </c>
      <c r="D10" s="1" t="s">
        <v>92</v>
      </c>
      <c r="E10" s="1" t="s">
        <v>97</v>
      </c>
      <c r="F10" s="6">
        <v>107000</v>
      </c>
      <c r="G10" s="6">
        <v>107000</v>
      </c>
      <c r="H10" s="6">
        <f>IF(Tableau_Lancer_la_requête_à_partir_de_Excel_Files3[[#This Row],[Coût total Eligible FEDER]]="",Tableau_Lancer_la_requête_à_partir_de_Excel_Files3[[#This Row],[Coût total déposé]],Tableau_Lancer_la_requête_à_partir_de_Excel_Files3[[#This Row],[Coût total Eligible FEDER]])</f>
        <v>107000</v>
      </c>
      <c r="I10" s="6">
        <f>Tableau_Lancer_la_requête_à_partir_de_Excel_Files3[[#This Row],[Aide Massif Obtenu]]+Tableau_Lancer_la_requête_à_partir_de_Excel_Files3[[#This Row],[''Autre Public'']]</f>
        <v>74900</v>
      </c>
      <c r="J10" s="7">
        <f>Tableau_Lancer_la_requête_à_partir_de_Excel_Files3[[#This Row],[Aide Publique Obtenue]]/Tableau_Lancer_la_requête_à_partir_de_Excel_Files3[[#This Row],[Coût total]]</f>
        <v>0.7</v>
      </c>
      <c r="K10" s="6">
        <f>Tableau_Lancer_la_requête_à_partir_de_Excel_Files3[[#This Row],[Etat]]+Tableau_Lancer_la_requête_à_partir_de_Excel_Files3[[#This Row],[Régions]]+Tableau_Lancer_la_requête_à_partir_de_Excel_Files3[[#This Row],[Départements]]+Tableau_Lancer_la_requête_à_partir_de_Excel_Files3[[#This Row],[''FEDER'']]</f>
        <v>74900</v>
      </c>
      <c r="L10" s="7">
        <f>Tableau_Lancer_la_requête_à_partir_de_Excel_Files3[[#This Row],[Aide Massif Obtenu]]/Tableau_Lancer_la_requête_à_partir_de_Excel_Files3[[#This Row],[Coût total]]</f>
        <v>0.7</v>
      </c>
      <c r="M10" s="10">
        <f>Tableau_Lancer_la_requête_à_partir_de_Excel_Files3[[#This Row],[''FNADT'']]+Tableau_Lancer_la_requête_à_partir_de_Excel_Files3[[#This Row],[''Agriculture'']]</f>
        <v>0</v>
      </c>
      <c r="N10" s="6"/>
      <c r="O10" s="6"/>
      <c r="P10" s="9">
        <f>Tableau_Lancer_la_requête_à_partir_de_Excel_Files3[[#This Row],[''ALPC'']]+Tableau_Lancer_la_requête_à_partir_de_Excel_Files3[[#This Row],[''AURA'']]+Tableau_Lancer_la_requête_à_partir_de_Excel_Files3[[#This Row],[''BFC'']]+Tableau_Lancer_la_requête_à_partir_de_Excel_Files3[[#This Row],[''LRMP'']]</f>
        <v>32100</v>
      </c>
      <c r="Q10" s="6"/>
      <c r="R10" s="6"/>
      <c r="S10" s="6">
        <v>32100</v>
      </c>
      <c r="T10" s="6"/>
      <c r="U10" s="9">
        <f>Tableau_Lancer_la_requête_à_partir_de_Excel_Files3[[#This Row],[''03'']]+Tableau_Lancer_la_requête_à_partir_de_Excel_Files3[[#This Row],[''07'']]+Tableau_Lancer_la_requête_à_partir_de_Excel_Files3[[#This Row],[''11'']]+Tableau_Lancer_la_requête_à_partir_de_Excel_Files3[[#This Row],[''12'']]+Tableau_Lancer_la_requête_à_partir_de_Excel_Files3[[#This Row],[''15'']]+Tableau_Lancer_la_requête_à_partir_de_Excel_Files3[[#This Row],[''21'']]+Tableau_Lancer_la_requête_à_partir_de_Excel_Files3[[#This Row],[''19'']]+Tableau_Lancer_la_requête_à_partir_de_Excel_Files3[[#This Row],[''23'']]+Tableau_Lancer_la_requête_à_partir_de_Excel_Files3[[#This Row],[''30'']]+Tableau_Lancer_la_requête_à_partir_de_Excel_Files3[[#This Row],[''34'']]+Tableau_Lancer_la_requête_à_partir_de_Excel_Files3[[#This Row],[''42'']]+Tableau_Lancer_la_requête_à_partir_de_Excel_Files3[[#This Row],[''43'']]+Tableau_Lancer_la_requête_à_partir_de_Excel_Files3[[#This Row],[''46'']]+Tableau_Lancer_la_requête_à_partir_de_Excel_Files3[[#This Row],[''48'']]+Tableau_Lancer_la_requête_à_partir_de_Excel_Files3[[#This Row],[''58'']]+Tableau_Lancer_la_requête_à_partir_de_Excel_Files3[[#This Row],[''63'']]+Tableau_Lancer_la_requête_à_partir_de_Excel_Files3[[#This Row],[''69'']]+Tableau_Lancer_la_requête_à_partir_de_Excel_Files3[[#This Row],[''71'']]+Tableau_Lancer_la_requête_à_partir_de_Excel_Files3[[#This Row],[''81'']]+Tableau_Lancer_la_requête_à_partir_de_Excel_Files3[[#This Row],[''82'']]+Tableau_Lancer_la_requête_à_partir_de_Excel_Files3[[#This Row],[''87'']]+Tableau_Lancer_la_requête_à_partir_de_Excel_Files3[[#This Row],[''89'']]</f>
        <v>0</v>
      </c>
      <c r="V10" s="6"/>
      <c r="W10" s="6"/>
      <c r="X10" s="6"/>
      <c r="Y10" s="6"/>
      <c r="Z10" s="6"/>
      <c r="AA10" s="6"/>
      <c r="AB10" s="6"/>
      <c r="AC10" s="6"/>
      <c r="AD10" s="6"/>
      <c r="AE10" s="6"/>
      <c r="AF10" s="6"/>
      <c r="AG10" s="6"/>
      <c r="AH10" s="6"/>
      <c r="AI10" s="6"/>
      <c r="AJ10" s="6"/>
      <c r="AK10" s="6"/>
      <c r="AL10" s="6"/>
      <c r="AM10" s="6"/>
      <c r="AN10" s="6"/>
      <c r="AO10" s="6"/>
      <c r="AP10" s="6"/>
      <c r="AQ10" s="6"/>
      <c r="AR10" s="6">
        <v>42800</v>
      </c>
      <c r="AS10" s="6">
        <v>0</v>
      </c>
      <c r="AT10" s="6"/>
      <c r="CO10" s="3"/>
      <c r="CP10" s="3"/>
      <c r="CQ10" s="3"/>
      <c r="CR10" s="3"/>
      <c r="CS10" s="3"/>
      <c r="CT10" s="3"/>
      <c r="CU10" s="3"/>
      <c r="CV10" s="3"/>
      <c r="CW10" s="3"/>
      <c r="CX10" s="3"/>
      <c r="CY10" s="3"/>
      <c r="CZ10" s="3"/>
      <c r="DA10" s="3"/>
      <c r="DB10" s="3"/>
      <c r="DC10" s="3"/>
      <c r="DD10" s="3"/>
      <c r="DE10" s="3"/>
      <c r="DF10" s="3"/>
      <c r="DG10" s="3"/>
      <c r="DH10" s="3"/>
      <c r="DI10" s="3"/>
      <c r="DJ10" s="3"/>
    </row>
    <row r="11" spans="1:114" ht="75" x14ac:dyDescent="0.25">
      <c r="A11" s="2" t="s">
        <v>6</v>
      </c>
      <c r="B11" s="8" t="s">
        <v>93</v>
      </c>
      <c r="C11" s="8" t="s">
        <v>224</v>
      </c>
      <c r="D11" s="1" t="s">
        <v>94</v>
      </c>
      <c r="E11" s="1" t="s">
        <v>95</v>
      </c>
      <c r="F11" s="6">
        <v>102244</v>
      </c>
      <c r="G11" s="6">
        <v>102244</v>
      </c>
      <c r="H11" s="6">
        <f>IF(Tableau_Lancer_la_requête_à_partir_de_Excel_Files3[[#This Row],[Coût total Eligible FEDER]]="",Tableau_Lancer_la_requête_à_partir_de_Excel_Files3[[#This Row],[Coût total déposé]],Tableau_Lancer_la_requête_à_partir_de_Excel_Files3[[#This Row],[Coût total Eligible FEDER]])</f>
        <v>102244</v>
      </c>
      <c r="I11" s="6">
        <f>Tableau_Lancer_la_requête_à_partir_de_Excel_Files3[[#This Row],[Aide Massif Obtenu]]+Tableau_Lancer_la_requête_à_partir_de_Excel_Files3[[#This Row],[''Autre Public'']]</f>
        <v>71570.8</v>
      </c>
      <c r="J11" s="7">
        <f>Tableau_Lancer_la_requête_à_partir_de_Excel_Files3[[#This Row],[Aide Publique Obtenue]]/Tableau_Lancer_la_requête_à_partir_de_Excel_Files3[[#This Row],[Coût total]]</f>
        <v>0.70000000000000007</v>
      </c>
      <c r="K11" s="6">
        <f>Tableau_Lancer_la_requête_à_partir_de_Excel_Files3[[#This Row],[Etat]]+Tableau_Lancer_la_requête_à_partir_de_Excel_Files3[[#This Row],[Régions]]+Tableau_Lancer_la_requête_à_partir_de_Excel_Files3[[#This Row],[Départements]]+Tableau_Lancer_la_requête_à_partir_de_Excel_Files3[[#This Row],[''FEDER'']]</f>
        <v>30673.200000000001</v>
      </c>
      <c r="L11" s="7">
        <f>Tableau_Lancer_la_requête_à_partir_de_Excel_Files3[[#This Row],[Aide Massif Obtenu]]/Tableau_Lancer_la_requête_à_partir_de_Excel_Files3[[#This Row],[Coût total]]</f>
        <v>0.3</v>
      </c>
      <c r="M11" s="9">
        <f>Tableau_Lancer_la_requête_à_partir_de_Excel_Files3[[#This Row],[''FNADT'']]+Tableau_Lancer_la_requête_à_partir_de_Excel_Files3[[#This Row],[''Agriculture'']]</f>
        <v>0</v>
      </c>
      <c r="N11" s="6"/>
      <c r="O11" s="6"/>
      <c r="P11" s="9">
        <f>Tableau_Lancer_la_requête_à_partir_de_Excel_Files3[[#This Row],[''ALPC'']]+Tableau_Lancer_la_requête_à_partir_de_Excel_Files3[[#This Row],[''AURA'']]+Tableau_Lancer_la_requête_à_partir_de_Excel_Files3[[#This Row],[''BFC'']]+Tableau_Lancer_la_requête_à_partir_de_Excel_Files3[[#This Row],[''LRMP'']]</f>
        <v>0</v>
      </c>
      <c r="Q11" s="6"/>
      <c r="R11" s="6"/>
      <c r="S11" s="6"/>
      <c r="T11" s="6"/>
      <c r="U11" s="9">
        <f>Tableau_Lancer_la_requête_à_partir_de_Excel_Files3[[#This Row],[''03'']]+Tableau_Lancer_la_requête_à_partir_de_Excel_Files3[[#This Row],[''07'']]+Tableau_Lancer_la_requête_à_partir_de_Excel_Files3[[#This Row],[''11'']]+Tableau_Lancer_la_requête_à_partir_de_Excel_Files3[[#This Row],[''12'']]+Tableau_Lancer_la_requête_à_partir_de_Excel_Files3[[#This Row],[''15'']]+Tableau_Lancer_la_requête_à_partir_de_Excel_Files3[[#This Row],[''21'']]+Tableau_Lancer_la_requête_à_partir_de_Excel_Files3[[#This Row],[''19'']]+Tableau_Lancer_la_requête_à_partir_de_Excel_Files3[[#This Row],[''23'']]+Tableau_Lancer_la_requête_à_partir_de_Excel_Files3[[#This Row],[''30'']]+Tableau_Lancer_la_requête_à_partir_de_Excel_Files3[[#This Row],[''34'']]+Tableau_Lancer_la_requête_à_partir_de_Excel_Files3[[#This Row],[''42'']]+Tableau_Lancer_la_requête_à_partir_de_Excel_Files3[[#This Row],[''43'']]+Tableau_Lancer_la_requête_à_partir_de_Excel_Files3[[#This Row],[''46'']]+Tableau_Lancer_la_requête_à_partir_de_Excel_Files3[[#This Row],[''48'']]+Tableau_Lancer_la_requête_à_partir_de_Excel_Files3[[#This Row],[''58'']]+Tableau_Lancer_la_requête_à_partir_de_Excel_Files3[[#This Row],[''63'']]+Tableau_Lancer_la_requête_à_partir_de_Excel_Files3[[#This Row],[''69'']]+Tableau_Lancer_la_requête_à_partir_de_Excel_Files3[[#This Row],[''71'']]+Tableau_Lancer_la_requête_à_partir_de_Excel_Files3[[#This Row],[''81'']]+Tableau_Lancer_la_requête_à_partir_de_Excel_Files3[[#This Row],[''82'']]+Tableau_Lancer_la_requête_à_partir_de_Excel_Files3[[#This Row],[''87'']]+Tableau_Lancer_la_requête_à_partir_de_Excel_Files3[[#This Row],[''89'']]</f>
        <v>0</v>
      </c>
      <c r="V11" s="6"/>
      <c r="W11" s="6"/>
      <c r="X11" s="6"/>
      <c r="Y11" s="6"/>
      <c r="Z11" s="6"/>
      <c r="AA11" s="6"/>
      <c r="AB11" s="6"/>
      <c r="AC11" s="6"/>
      <c r="AD11" s="6"/>
      <c r="AE11" s="6"/>
      <c r="AF11" s="6"/>
      <c r="AG11" s="6"/>
      <c r="AH11" s="6"/>
      <c r="AI11" s="6"/>
      <c r="AJ11" s="6"/>
      <c r="AK11" s="6"/>
      <c r="AL11" s="6"/>
      <c r="AM11" s="6"/>
      <c r="AN11" s="6"/>
      <c r="AO11" s="6"/>
      <c r="AP11" s="6"/>
      <c r="AQ11" s="6"/>
      <c r="AR11" s="6">
        <v>30673.200000000001</v>
      </c>
      <c r="AS11" s="6">
        <v>40897.599999999999</v>
      </c>
      <c r="AT11" s="6"/>
      <c r="CO11" s="3"/>
      <c r="CP11" s="3"/>
      <c r="CQ11" s="3"/>
      <c r="CR11" s="3"/>
      <c r="CS11" s="3"/>
      <c r="CT11" s="3"/>
      <c r="CU11" s="3"/>
      <c r="CV11" s="3"/>
      <c r="CW11" s="3"/>
      <c r="CX11" s="3"/>
      <c r="CY11" s="3"/>
      <c r="CZ11" s="3"/>
      <c r="DA11" s="3"/>
      <c r="DB11" s="3"/>
      <c r="DC11" s="3"/>
      <c r="DD11" s="3"/>
      <c r="DE11" s="3"/>
      <c r="DF11" s="3"/>
      <c r="DG11" s="3"/>
      <c r="DH11" s="3"/>
      <c r="DI11" s="3"/>
      <c r="DJ11" s="3"/>
    </row>
    <row r="12" spans="1:114" ht="30" x14ac:dyDescent="0.25">
      <c r="A12" s="2" t="s">
        <v>6</v>
      </c>
      <c r="B12" s="8" t="s">
        <v>133</v>
      </c>
      <c r="C12" s="8" t="s">
        <v>130</v>
      </c>
      <c r="D12" s="1" t="s">
        <v>131</v>
      </c>
      <c r="E12" s="1" t="s">
        <v>132</v>
      </c>
      <c r="F12" s="6">
        <v>75000</v>
      </c>
      <c r="G12" s="6">
        <v>72060.490000000005</v>
      </c>
      <c r="H12" s="6">
        <f>IF(Tableau_Lancer_la_requête_à_partir_de_Excel_Files3[[#This Row],[Coût total Eligible FEDER]]="",Tableau_Lancer_la_requête_à_partir_de_Excel_Files3[[#This Row],[Coût total déposé]],Tableau_Lancer_la_requête_à_partir_de_Excel_Files3[[#This Row],[Coût total Eligible FEDER]])</f>
        <v>72060.490000000005</v>
      </c>
      <c r="I12" s="6">
        <f>Tableau_Lancer_la_requête_à_partir_de_Excel_Files3[[#This Row],[Aide Massif Obtenu]]+Tableau_Lancer_la_requête_à_partir_de_Excel_Files3[[#This Row],[''Autre Public'']]</f>
        <v>50442</v>
      </c>
      <c r="J12" s="7">
        <f>Tableau_Lancer_la_requête_à_partir_de_Excel_Files3[[#This Row],[Aide Publique Obtenue]]/Tableau_Lancer_la_requête_à_partir_de_Excel_Files3[[#This Row],[Coût total]]</f>
        <v>0.69999524011007974</v>
      </c>
      <c r="K12" s="6">
        <f>Tableau_Lancer_la_requête_à_partir_de_Excel_Files3[[#This Row],[Etat]]+Tableau_Lancer_la_requête_à_partir_de_Excel_Files3[[#This Row],[Régions]]+Tableau_Lancer_la_requête_à_partir_de_Excel_Files3[[#This Row],[Départements]]+Tableau_Lancer_la_requête_à_partir_de_Excel_Files3[[#This Row],[''FEDER'']]</f>
        <v>50442</v>
      </c>
      <c r="L12" s="7">
        <f>Tableau_Lancer_la_requête_à_partir_de_Excel_Files3[[#This Row],[Aide Massif Obtenu]]/Tableau_Lancer_la_requête_à_partir_de_Excel_Files3[[#This Row],[Coût total]]</f>
        <v>0.69999524011007974</v>
      </c>
      <c r="M12" s="9">
        <f>Tableau_Lancer_la_requête_à_partir_de_Excel_Files3[[#This Row],[''FNADT'']]+Tableau_Lancer_la_requête_à_partir_de_Excel_Files3[[#This Row],[''Agriculture'']]</f>
        <v>0</v>
      </c>
      <c r="N12" s="6"/>
      <c r="O12" s="6"/>
      <c r="P12" s="9">
        <f>Tableau_Lancer_la_requête_à_partir_de_Excel_Files3[[#This Row],[''ALPC'']]+Tableau_Lancer_la_requête_à_partir_de_Excel_Files3[[#This Row],[''AURA'']]+Tableau_Lancer_la_requête_à_partir_de_Excel_Files3[[#This Row],[''BFC'']]+Tableau_Lancer_la_requête_à_partir_de_Excel_Files3[[#This Row],[''LRMP'']]</f>
        <v>0</v>
      </c>
      <c r="Q12" s="6"/>
      <c r="R12" s="6"/>
      <c r="S12" s="6"/>
      <c r="T12" s="6"/>
      <c r="U12" s="9">
        <f>Tableau_Lancer_la_requête_à_partir_de_Excel_Files3[[#This Row],[''03'']]+Tableau_Lancer_la_requête_à_partir_de_Excel_Files3[[#This Row],[''07'']]+Tableau_Lancer_la_requête_à_partir_de_Excel_Files3[[#This Row],[''11'']]+Tableau_Lancer_la_requête_à_partir_de_Excel_Files3[[#This Row],[''12'']]+Tableau_Lancer_la_requête_à_partir_de_Excel_Files3[[#This Row],[''15'']]+Tableau_Lancer_la_requête_à_partir_de_Excel_Files3[[#This Row],[''21'']]+Tableau_Lancer_la_requête_à_partir_de_Excel_Files3[[#This Row],[''19'']]+Tableau_Lancer_la_requête_à_partir_de_Excel_Files3[[#This Row],[''23'']]+Tableau_Lancer_la_requête_à_partir_de_Excel_Files3[[#This Row],[''30'']]+Tableau_Lancer_la_requête_à_partir_de_Excel_Files3[[#This Row],[''34'']]+Tableau_Lancer_la_requête_à_partir_de_Excel_Files3[[#This Row],[''42'']]+Tableau_Lancer_la_requête_à_partir_de_Excel_Files3[[#This Row],[''43'']]+Tableau_Lancer_la_requête_à_partir_de_Excel_Files3[[#This Row],[''46'']]+Tableau_Lancer_la_requête_à_partir_de_Excel_Files3[[#This Row],[''48'']]+Tableau_Lancer_la_requête_à_partir_de_Excel_Files3[[#This Row],[''58'']]+Tableau_Lancer_la_requête_à_partir_de_Excel_Files3[[#This Row],[''63'']]+Tableau_Lancer_la_requête_à_partir_de_Excel_Files3[[#This Row],[''69'']]+Tableau_Lancer_la_requête_à_partir_de_Excel_Files3[[#This Row],[''71'']]+Tableau_Lancer_la_requête_à_partir_de_Excel_Files3[[#This Row],[''81'']]+Tableau_Lancer_la_requête_à_partir_de_Excel_Files3[[#This Row],[''82'']]+Tableau_Lancer_la_requête_à_partir_de_Excel_Files3[[#This Row],[''87'']]+Tableau_Lancer_la_requête_à_partir_de_Excel_Files3[[#This Row],[''89'']]</f>
        <v>0</v>
      </c>
      <c r="V12" s="6"/>
      <c r="W12" s="6"/>
      <c r="X12" s="6"/>
      <c r="Y12" s="6"/>
      <c r="Z12" s="6"/>
      <c r="AA12" s="6"/>
      <c r="AB12" s="6"/>
      <c r="AC12" s="6"/>
      <c r="AD12" s="6"/>
      <c r="AE12" s="6"/>
      <c r="AF12" s="6"/>
      <c r="AG12" s="6"/>
      <c r="AH12" s="6"/>
      <c r="AI12" s="6"/>
      <c r="AJ12" s="6"/>
      <c r="AK12" s="6"/>
      <c r="AL12" s="6"/>
      <c r="AM12" s="6"/>
      <c r="AN12" s="6"/>
      <c r="AO12" s="6"/>
      <c r="AP12" s="6"/>
      <c r="AQ12" s="6"/>
      <c r="AR12" s="6">
        <v>50442</v>
      </c>
      <c r="AS12" s="6">
        <v>0</v>
      </c>
      <c r="AT12" s="6"/>
      <c r="CO12" s="3"/>
      <c r="CP12" s="3"/>
      <c r="CQ12" s="3"/>
      <c r="CR12" s="3"/>
      <c r="CS12" s="3"/>
      <c r="CT12" s="3"/>
      <c r="CU12" s="3"/>
      <c r="CV12" s="3"/>
      <c r="CW12" s="3"/>
      <c r="CX12" s="3"/>
      <c r="CY12" s="3"/>
      <c r="CZ12" s="3"/>
      <c r="DA12" s="3"/>
      <c r="DB12" s="3"/>
      <c r="DC12" s="3"/>
      <c r="DD12" s="3"/>
      <c r="DE12" s="3"/>
      <c r="DF12" s="3"/>
      <c r="DG12" s="3"/>
      <c r="DH12" s="3"/>
      <c r="DI12" s="3"/>
      <c r="DJ12" s="3"/>
    </row>
    <row r="13" spans="1:114" ht="30" x14ac:dyDescent="0.25">
      <c r="A13" s="2" t="s">
        <v>5</v>
      </c>
      <c r="B13" s="8" t="s">
        <v>134</v>
      </c>
      <c r="C13" s="8" t="s">
        <v>134</v>
      </c>
      <c r="D13" s="1" t="s">
        <v>135</v>
      </c>
      <c r="E13" s="1" t="s">
        <v>136</v>
      </c>
      <c r="F13" s="6">
        <v>79696.639999999999</v>
      </c>
      <c r="G13" s="6"/>
      <c r="H13" s="6">
        <f>IF(Tableau_Lancer_la_requête_à_partir_de_Excel_Files3[[#This Row],[Coût total Eligible FEDER]]="",Tableau_Lancer_la_requête_à_partir_de_Excel_Files3[[#This Row],[Coût total déposé]],Tableau_Lancer_la_requête_à_partir_de_Excel_Files3[[#This Row],[Coût total Eligible FEDER]])</f>
        <v>79696.639999999999</v>
      </c>
      <c r="I13" s="6">
        <f>Tableau_Lancer_la_requête_à_partir_de_Excel_Files3[[#This Row],[Aide Massif Obtenu]]+Tableau_Lancer_la_requête_à_partir_de_Excel_Files3[[#This Row],[''Autre Public'']]</f>
        <v>55787</v>
      </c>
      <c r="J13" s="7">
        <f>Tableau_Lancer_la_requête_à_partir_de_Excel_Files3[[#This Row],[Aide Publique Obtenue]]/Tableau_Lancer_la_requête_à_partir_de_Excel_Files3[[#This Row],[Coût total]]</f>
        <v>0.69999186916788458</v>
      </c>
      <c r="K13" s="6">
        <f>Tableau_Lancer_la_requête_à_partir_de_Excel_Files3[[#This Row],[Etat]]+Tableau_Lancer_la_requête_à_partir_de_Excel_Files3[[#This Row],[Régions]]+Tableau_Lancer_la_requête_à_partir_de_Excel_Files3[[#This Row],[Départements]]+Tableau_Lancer_la_requête_à_partir_de_Excel_Files3[[#This Row],[''FEDER'']]</f>
        <v>55787</v>
      </c>
      <c r="L13" s="7">
        <f>Tableau_Lancer_la_requête_à_partir_de_Excel_Files3[[#This Row],[Aide Massif Obtenu]]/Tableau_Lancer_la_requête_à_partir_de_Excel_Files3[[#This Row],[Coût total]]</f>
        <v>0.69999186916788458</v>
      </c>
      <c r="M13" s="9">
        <f>Tableau_Lancer_la_requête_à_partir_de_Excel_Files3[[#This Row],[''FNADT'']]+Tableau_Lancer_la_requête_à_partir_de_Excel_Files3[[#This Row],[''Agriculture'']]</f>
        <v>39787</v>
      </c>
      <c r="N13" s="6">
        <v>39787</v>
      </c>
      <c r="O13" s="6"/>
      <c r="P13" s="9">
        <f>Tableau_Lancer_la_requête_à_partir_de_Excel_Files3[[#This Row],[''ALPC'']]+Tableau_Lancer_la_requête_à_partir_de_Excel_Files3[[#This Row],[''AURA'']]+Tableau_Lancer_la_requête_à_partir_de_Excel_Files3[[#This Row],[''BFC'']]+Tableau_Lancer_la_requête_à_partir_de_Excel_Files3[[#This Row],[''LRMP'']]</f>
        <v>16000</v>
      </c>
      <c r="Q13" s="6"/>
      <c r="R13" s="6">
        <v>16000</v>
      </c>
      <c r="S13" s="6"/>
      <c r="T13" s="6"/>
      <c r="U13" s="9">
        <f>Tableau_Lancer_la_requête_à_partir_de_Excel_Files3[[#This Row],[''03'']]+Tableau_Lancer_la_requête_à_partir_de_Excel_Files3[[#This Row],[''07'']]+Tableau_Lancer_la_requête_à_partir_de_Excel_Files3[[#This Row],[''11'']]+Tableau_Lancer_la_requête_à_partir_de_Excel_Files3[[#This Row],[''12'']]+Tableau_Lancer_la_requête_à_partir_de_Excel_Files3[[#This Row],[''15'']]+Tableau_Lancer_la_requête_à_partir_de_Excel_Files3[[#This Row],[''21'']]+Tableau_Lancer_la_requête_à_partir_de_Excel_Files3[[#This Row],[''19'']]+Tableau_Lancer_la_requête_à_partir_de_Excel_Files3[[#This Row],[''23'']]+Tableau_Lancer_la_requête_à_partir_de_Excel_Files3[[#This Row],[''30'']]+Tableau_Lancer_la_requête_à_partir_de_Excel_Files3[[#This Row],[''34'']]+Tableau_Lancer_la_requête_à_partir_de_Excel_Files3[[#This Row],[''42'']]+Tableau_Lancer_la_requête_à_partir_de_Excel_Files3[[#This Row],[''43'']]+Tableau_Lancer_la_requête_à_partir_de_Excel_Files3[[#This Row],[''46'']]+Tableau_Lancer_la_requête_à_partir_de_Excel_Files3[[#This Row],[''48'']]+Tableau_Lancer_la_requête_à_partir_de_Excel_Files3[[#This Row],[''58'']]+Tableau_Lancer_la_requête_à_partir_de_Excel_Files3[[#This Row],[''63'']]+Tableau_Lancer_la_requête_à_partir_de_Excel_Files3[[#This Row],[''69'']]+Tableau_Lancer_la_requête_à_partir_de_Excel_Files3[[#This Row],[''71'']]+Tableau_Lancer_la_requête_à_partir_de_Excel_Files3[[#This Row],[''81'']]+Tableau_Lancer_la_requête_à_partir_de_Excel_Files3[[#This Row],[''82'']]+Tableau_Lancer_la_requête_à_partir_de_Excel_Files3[[#This Row],[''87'']]+Tableau_Lancer_la_requête_à_partir_de_Excel_Files3[[#This Row],[''89'']]</f>
        <v>0</v>
      </c>
      <c r="V13" s="6"/>
      <c r="W13" s="6"/>
      <c r="X13" s="6"/>
      <c r="Y13" s="6"/>
      <c r="Z13" s="6"/>
      <c r="AA13" s="6"/>
      <c r="AB13" s="6"/>
      <c r="AC13" s="6"/>
      <c r="AD13" s="6"/>
      <c r="AE13" s="6"/>
      <c r="AF13" s="6"/>
      <c r="AG13" s="6"/>
      <c r="AH13" s="6"/>
      <c r="AI13" s="6"/>
      <c r="AJ13" s="6"/>
      <c r="AK13" s="6"/>
      <c r="AL13" s="6"/>
      <c r="AM13" s="6"/>
      <c r="AN13" s="6"/>
      <c r="AO13" s="6"/>
      <c r="AP13" s="6"/>
      <c r="AQ13" s="6"/>
      <c r="AR13" s="6">
        <v>0</v>
      </c>
      <c r="AS13" s="6">
        <v>0</v>
      </c>
      <c r="AT13" s="6"/>
      <c r="CO13" s="3"/>
      <c r="CP13" s="3"/>
      <c r="CQ13" s="3"/>
      <c r="CR13" s="3"/>
      <c r="CS13" s="3"/>
      <c r="CT13" s="3"/>
      <c r="CU13" s="3"/>
      <c r="CV13" s="3"/>
      <c r="CW13" s="3"/>
      <c r="CX13" s="3"/>
      <c r="CY13" s="3"/>
      <c r="CZ13" s="3"/>
      <c r="DA13" s="3"/>
      <c r="DB13" s="3"/>
      <c r="DC13" s="3"/>
      <c r="DD13" s="3"/>
      <c r="DE13" s="3"/>
      <c r="DF13" s="3"/>
      <c r="DG13" s="3"/>
      <c r="DH13" s="3"/>
      <c r="DI13" s="3"/>
      <c r="DJ13" s="3"/>
    </row>
    <row r="14" spans="1:114" ht="45" x14ac:dyDescent="0.25">
      <c r="A14" s="2" t="s">
        <v>6</v>
      </c>
      <c r="B14" s="8" t="s">
        <v>138</v>
      </c>
      <c r="C14" s="8" t="s">
        <v>225</v>
      </c>
      <c r="D14" s="1" t="s">
        <v>7</v>
      </c>
      <c r="E14" s="1" t="s">
        <v>137</v>
      </c>
      <c r="F14" s="6">
        <v>82880</v>
      </c>
      <c r="G14" s="6">
        <v>82880</v>
      </c>
      <c r="H14" s="6">
        <f>IF(Tableau_Lancer_la_requête_à_partir_de_Excel_Files3[[#This Row],[Coût total Eligible FEDER]]="",Tableau_Lancer_la_requête_à_partir_de_Excel_Files3[[#This Row],[Coût total déposé]],Tableau_Lancer_la_requête_à_partir_de_Excel_Files3[[#This Row],[Coût total Eligible FEDER]])</f>
        <v>82880</v>
      </c>
      <c r="I14" s="6">
        <f>Tableau_Lancer_la_requête_à_partir_de_Excel_Files3[[#This Row],[Aide Massif Obtenu]]+Tableau_Lancer_la_requête_à_partir_de_Excel_Files3[[#This Row],[''Autre Public'']]</f>
        <v>57880</v>
      </c>
      <c r="J14" s="7">
        <f>Tableau_Lancer_la_requête_à_partir_de_Excel_Files3[[#This Row],[Aide Publique Obtenue]]/Tableau_Lancer_la_requête_à_partir_de_Excel_Files3[[#This Row],[Coût total]]</f>
        <v>0.69835907335907332</v>
      </c>
      <c r="K14" s="6">
        <f>Tableau_Lancer_la_requête_à_partir_de_Excel_Files3[[#This Row],[Etat]]+Tableau_Lancer_la_requête_à_partir_de_Excel_Files3[[#This Row],[Régions]]+Tableau_Lancer_la_requête_à_partir_de_Excel_Files3[[#This Row],[Départements]]+Tableau_Lancer_la_requête_à_partir_de_Excel_Files3[[#This Row],[''FEDER'']]</f>
        <v>57880</v>
      </c>
      <c r="L14" s="7">
        <f>Tableau_Lancer_la_requête_à_partir_de_Excel_Files3[[#This Row],[Aide Massif Obtenu]]/Tableau_Lancer_la_requête_à_partir_de_Excel_Files3[[#This Row],[Coût total]]</f>
        <v>0.69835907335907332</v>
      </c>
      <c r="M14" s="9">
        <f>Tableau_Lancer_la_requête_à_partir_de_Excel_Files3[[#This Row],[''FNADT'']]+Tableau_Lancer_la_requête_à_partir_de_Excel_Files3[[#This Row],[''Agriculture'']]</f>
        <v>16576</v>
      </c>
      <c r="N14" s="6">
        <v>16576</v>
      </c>
      <c r="O14" s="6"/>
      <c r="P14" s="9">
        <f>Tableau_Lancer_la_requête_à_partir_de_Excel_Files3[[#This Row],[''ALPC'']]+Tableau_Lancer_la_requête_à_partir_de_Excel_Files3[[#This Row],[''AURA'']]+Tableau_Lancer_la_requête_à_partir_de_Excel_Files3[[#This Row],[''BFC'']]+Tableau_Lancer_la_requête_à_partir_de_Excel_Files3[[#This Row],[''LRMP'']]</f>
        <v>0</v>
      </c>
      <c r="Q14" s="6"/>
      <c r="R14" s="6"/>
      <c r="S14" s="6"/>
      <c r="T14" s="6"/>
      <c r="U14" s="9">
        <f>Tableau_Lancer_la_requête_à_partir_de_Excel_Files3[[#This Row],[''03'']]+Tableau_Lancer_la_requête_à_partir_de_Excel_Files3[[#This Row],[''07'']]+Tableau_Lancer_la_requête_à_partir_de_Excel_Files3[[#This Row],[''11'']]+Tableau_Lancer_la_requête_à_partir_de_Excel_Files3[[#This Row],[''12'']]+Tableau_Lancer_la_requête_à_partir_de_Excel_Files3[[#This Row],[''15'']]+Tableau_Lancer_la_requête_à_partir_de_Excel_Files3[[#This Row],[''21'']]+Tableau_Lancer_la_requête_à_partir_de_Excel_Files3[[#This Row],[''19'']]+Tableau_Lancer_la_requête_à_partir_de_Excel_Files3[[#This Row],[''23'']]+Tableau_Lancer_la_requête_à_partir_de_Excel_Files3[[#This Row],[''30'']]+Tableau_Lancer_la_requête_à_partir_de_Excel_Files3[[#This Row],[''34'']]+Tableau_Lancer_la_requête_à_partir_de_Excel_Files3[[#This Row],[''42'']]+Tableau_Lancer_la_requête_à_partir_de_Excel_Files3[[#This Row],[''43'']]+Tableau_Lancer_la_requête_à_partir_de_Excel_Files3[[#This Row],[''46'']]+Tableau_Lancer_la_requête_à_partir_de_Excel_Files3[[#This Row],[''48'']]+Tableau_Lancer_la_requête_à_partir_de_Excel_Files3[[#This Row],[''58'']]+Tableau_Lancer_la_requête_à_partir_de_Excel_Files3[[#This Row],[''63'']]+Tableau_Lancer_la_requête_à_partir_de_Excel_Files3[[#This Row],[''69'']]+Tableau_Lancer_la_requête_à_partir_de_Excel_Files3[[#This Row],[''71'']]+Tableau_Lancer_la_requête_à_partir_de_Excel_Files3[[#This Row],[''81'']]+Tableau_Lancer_la_requête_à_partir_de_Excel_Files3[[#This Row],[''82'']]+Tableau_Lancer_la_requête_à_partir_de_Excel_Files3[[#This Row],[''87'']]+Tableau_Lancer_la_requête_à_partir_de_Excel_Files3[[#This Row],[''89'']]</f>
        <v>0</v>
      </c>
      <c r="V14" s="6"/>
      <c r="W14" s="6"/>
      <c r="X14" s="6"/>
      <c r="Y14" s="6"/>
      <c r="Z14" s="6"/>
      <c r="AA14" s="6"/>
      <c r="AB14" s="6"/>
      <c r="AC14" s="6"/>
      <c r="AD14" s="6"/>
      <c r="AE14" s="6"/>
      <c r="AF14" s="6"/>
      <c r="AG14" s="6"/>
      <c r="AH14" s="6"/>
      <c r="AI14" s="6"/>
      <c r="AJ14" s="6"/>
      <c r="AK14" s="6"/>
      <c r="AL14" s="6"/>
      <c r="AM14" s="6"/>
      <c r="AN14" s="6"/>
      <c r="AO14" s="6"/>
      <c r="AP14" s="6"/>
      <c r="AQ14" s="6"/>
      <c r="AR14" s="6">
        <v>41304</v>
      </c>
      <c r="AS14" s="6">
        <v>0</v>
      </c>
      <c r="AT14" s="6"/>
      <c r="CO14" s="3"/>
      <c r="CP14" s="3"/>
      <c r="CQ14" s="3"/>
      <c r="CR14" s="3"/>
      <c r="CS14" s="3"/>
      <c r="CT14" s="3"/>
      <c r="CU14" s="3"/>
      <c r="CV14" s="3"/>
      <c r="CW14" s="3"/>
      <c r="CX14" s="3"/>
      <c r="CY14" s="3"/>
      <c r="CZ14" s="3"/>
      <c r="DA14" s="3"/>
      <c r="DB14" s="3"/>
      <c r="DC14" s="3"/>
      <c r="DD14" s="3"/>
      <c r="DE14" s="3"/>
      <c r="DF14" s="3"/>
      <c r="DG14" s="3"/>
      <c r="DH14" s="3"/>
      <c r="DI14" s="3"/>
      <c r="DJ14" s="3"/>
    </row>
    <row r="15" spans="1:114" ht="45" x14ac:dyDescent="0.25">
      <c r="A15" s="2" t="s">
        <v>6</v>
      </c>
      <c r="B15" s="8" t="s">
        <v>140</v>
      </c>
      <c r="C15" s="8" t="s">
        <v>226</v>
      </c>
      <c r="D15" s="1" t="s">
        <v>139</v>
      </c>
      <c r="E15" s="1" t="s">
        <v>137</v>
      </c>
      <c r="F15" s="6">
        <v>260000</v>
      </c>
      <c r="G15" s="6">
        <v>262696.65000000002</v>
      </c>
      <c r="H15" s="6">
        <f>IF(Tableau_Lancer_la_requête_à_partir_de_Excel_Files3[[#This Row],[Coût total Eligible FEDER]]="",Tableau_Lancer_la_requête_à_partir_de_Excel_Files3[[#This Row],[Coût total déposé]],Tableau_Lancer_la_requête_à_partir_de_Excel_Files3[[#This Row],[Coût total Eligible FEDER]])</f>
        <v>262696.65000000002</v>
      </c>
      <c r="I15" s="6">
        <f>Tableau_Lancer_la_requête_à_partir_de_Excel_Files3[[#This Row],[Aide Massif Obtenu]]+Tableau_Lancer_la_requête_à_partir_de_Excel_Files3[[#This Row],[''Autre Public'']]</f>
        <v>130674</v>
      </c>
      <c r="J15" s="7">
        <f>Tableau_Lancer_la_requête_à_partir_de_Excel_Files3[[#This Row],[Aide Publique Obtenue]]/Tableau_Lancer_la_requête_à_partir_de_Excel_Files3[[#This Row],[Coût total]]</f>
        <v>0.4974330658575204</v>
      </c>
      <c r="K15" s="6">
        <f>Tableau_Lancer_la_requête_à_partir_de_Excel_Files3[[#This Row],[Etat]]+Tableau_Lancer_la_requête_à_partir_de_Excel_Files3[[#This Row],[Régions]]+Tableau_Lancer_la_requête_à_partir_de_Excel_Files3[[#This Row],[Départements]]+Tableau_Lancer_la_requête_à_partir_de_Excel_Files3[[#This Row],[''FEDER'']]</f>
        <v>130674</v>
      </c>
      <c r="L15" s="7">
        <f>Tableau_Lancer_la_requête_à_partir_de_Excel_Files3[[#This Row],[Aide Massif Obtenu]]/Tableau_Lancer_la_requête_à_partir_de_Excel_Files3[[#This Row],[Coût total]]</f>
        <v>0.4974330658575204</v>
      </c>
      <c r="M15" s="9">
        <f>Tableau_Lancer_la_requête_à_partir_de_Excel_Files3[[#This Row],[''FNADT'']]+Tableau_Lancer_la_requête_à_partir_de_Excel_Files3[[#This Row],[''Agriculture'']]</f>
        <v>65000</v>
      </c>
      <c r="N15" s="6">
        <v>65000</v>
      </c>
      <c r="O15" s="6"/>
      <c r="P15" s="9">
        <f>Tableau_Lancer_la_requête_à_partir_de_Excel_Files3[[#This Row],[''ALPC'']]+Tableau_Lancer_la_requête_à_partir_de_Excel_Files3[[#This Row],[''AURA'']]+Tableau_Lancer_la_requête_à_partir_de_Excel_Files3[[#This Row],[''BFC'']]+Tableau_Lancer_la_requête_à_partir_de_Excel_Files3[[#This Row],[''LRMP'']]</f>
        <v>0</v>
      </c>
      <c r="Q15" s="6"/>
      <c r="R15" s="6"/>
      <c r="S15" s="6"/>
      <c r="T15" s="6"/>
      <c r="U15" s="9">
        <f>Tableau_Lancer_la_requête_à_partir_de_Excel_Files3[[#This Row],[''03'']]+Tableau_Lancer_la_requête_à_partir_de_Excel_Files3[[#This Row],[''07'']]+Tableau_Lancer_la_requête_à_partir_de_Excel_Files3[[#This Row],[''11'']]+Tableau_Lancer_la_requête_à_partir_de_Excel_Files3[[#This Row],[''12'']]+Tableau_Lancer_la_requête_à_partir_de_Excel_Files3[[#This Row],[''15'']]+Tableau_Lancer_la_requête_à_partir_de_Excel_Files3[[#This Row],[''21'']]+Tableau_Lancer_la_requête_à_partir_de_Excel_Files3[[#This Row],[''19'']]+Tableau_Lancer_la_requête_à_partir_de_Excel_Files3[[#This Row],[''23'']]+Tableau_Lancer_la_requête_à_partir_de_Excel_Files3[[#This Row],[''30'']]+Tableau_Lancer_la_requête_à_partir_de_Excel_Files3[[#This Row],[''34'']]+Tableau_Lancer_la_requête_à_partir_de_Excel_Files3[[#This Row],[''42'']]+Tableau_Lancer_la_requête_à_partir_de_Excel_Files3[[#This Row],[''43'']]+Tableau_Lancer_la_requête_à_partir_de_Excel_Files3[[#This Row],[''46'']]+Tableau_Lancer_la_requête_à_partir_de_Excel_Files3[[#This Row],[''48'']]+Tableau_Lancer_la_requête_à_partir_de_Excel_Files3[[#This Row],[''58'']]+Tableau_Lancer_la_requête_à_partir_de_Excel_Files3[[#This Row],[''63'']]+Tableau_Lancer_la_requête_à_partir_de_Excel_Files3[[#This Row],[''69'']]+Tableau_Lancer_la_requête_à_partir_de_Excel_Files3[[#This Row],[''71'']]+Tableau_Lancer_la_requête_à_partir_de_Excel_Files3[[#This Row],[''81'']]+Tableau_Lancer_la_requête_à_partir_de_Excel_Files3[[#This Row],[''82'']]+Tableau_Lancer_la_requête_à_partir_de_Excel_Files3[[#This Row],[''87'']]+Tableau_Lancer_la_requête_à_partir_de_Excel_Files3[[#This Row],[''89'']]</f>
        <v>0</v>
      </c>
      <c r="V15" s="6"/>
      <c r="W15" s="6"/>
      <c r="X15" s="6"/>
      <c r="Y15" s="6"/>
      <c r="Z15" s="6"/>
      <c r="AA15" s="6"/>
      <c r="AB15" s="6"/>
      <c r="AC15" s="6"/>
      <c r="AD15" s="6"/>
      <c r="AE15" s="6"/>
      <c r="AF15" s="6"/>
      <c r="AG15" s="6"/>
      <c r="AH15" s="6"/>
      <c r="AI15" s="6"/>
      <c r="AJ15" s="6"/>
      <c r="AK15" s="6"/>
      <c r="AL15" s="6"/>
      <c r="AM15" s="6"/>
      <c r="AN15" s="6"/>
      <c r="AO15" s="6"/>
      <c r="AP15" s="6"/>
      <c r="AQ15" s="6"/>
      <c r="AR15" s="6">
        <v>65674</v>
      </c>
      <c r="AS15" s="6">
        <v>0</v>
      </c>
      <c r="AT15" s="6"/>
      <c r="CO15" s="3"/>
      <c r="CP15" s="3"/>
      <c r="CQ15" s="3"/>
      <c r="CR15" s="3"/>
      <c r="CS15" s="3"/>
      <c r="CT15" s="3"/>
      <c r="CU15" s="3"/>
      <c r="CV15" s="3"/>
      <c r="CW15" s="3"/>
      <c r="CX15" s="3"/>
      <c r="CY15" s="3"/>
      <c r="CZ15" s="3"/>
      <c r="DA15" s="3"/>
      <c r="DB15" s="3"/>
      <c r="DC15" s="3"/>
      <c r="DD15" s="3"/>
      <c r="DE15" s="3"/>
      <c r="DF15" s="3"/>
      <c r="DG15" s="3"/>
      <c r="DH15" s="3"/>
      <c r="DI15" s="3"/>
      <c r="DJ15" s="3"/>
    </row>
    <row r="16" spans="1:114" ht="30" x14ac:dyDescent="0.25">
      <c r="A16" s="2" t="s">
        <v>6</v>
      </c>
      <c r="B16" s="8" t="s">
        <v>144</v>
      </c>
      <c r="C16" s="8" t="s">
        <v>141</v>
      </c>
      <c r="D16" s="1" t="s">
        <v>142</v>
      </c>
      <c r="E16" s="1" t="s">
        <v>143</v>
      </c>
      <c r="F16" s="6">
        <v>126916.25</v>
      </c>
      <c r="G16" s="6">
        <v>126317</v>
      </c>
      <c r="H16" s="6">
        <f>IF(Tableau_Lancer_la_requête_à_partir_de_Excel_Files3[[#This Row],[Coût total Eligible FEDER]]="",Tableau_Lancer_la_requête_à_partir_de_Excel_Files3[[#This Row],[Coût total déposé]],Tableau_Lancer_la_requête_à_partir_de_Excel_Files3[[#This Row],[Coût total Eligible FEDER]])</f>
        <v>126317</v>
      </c>
      <c r="I16" s="6">
        <f>Tableau_Lancer_la_requête_à_partir_de_Excel_Files3[[#This Row],[Aide Massif Obtenu]]+Tableau_Lancer_la_requête_à_partir_de_Excel_Files3[[#This Row],[''Autre Public'']]</f>
        <v>75790</v>
      </c>
      <c r="J16" s="7">
        <f>Tableau_Lancer_la_requête_à_partir_de_Excel_Files3[[#This Row],[Aide Publique Obtenue]]/Tableau_Lancer_la_requête_à_partir_de_Excel_Files3[[#This Row],[Coût total]]</f>
        <v>0.59999841668184017</v>
      </c>
      <c r="K16" s="6">
        <f>Tableau_Lancer_la_requête_à_partir_de_Excel_Files3[[#This Row],[Etat]]+Tableau_Lancer_la_requête_à_partir_de_Excel_Files3[[#This Row],[Régions]]+Tableau_Lancer_la_requête_à_partir_de_Excel_Files3[[#This Row],[Départements]]+Tableau_Lancer_la_requête_à_partir_de_Excel_Files3[[#This Row],[''FEDER'']]</f>
        <v>75790</v>
      </c>
      <c r="L16" s="7">
        <f>Tableau_Lancer_la_requête_à_partir_de_Excel_Files3[[#This Row],[Aide Massif Obtenu]]/Tableau_Lancer_la_requête_à_partir_de_Excel_Files3[[#This Row],[Coût total]]</f>
        <v>0.59999841668184017</v>
      </c>
      <c r="M16" s="9">
        <f>Tableau_Lancer_la_requête_à_partir_de_Excel_Files3[[#This Row],[''FNADT'']]+Tableau_Lancer_la_requête_à_partir_de_Excel_Files3[[#This Row],[''Agriculture'']]</f>
        <v>0</v>
      </c>
      <c r="N16" s="6"/>
      <c r="O16" s="6"/>
      <c r="P16" s="9">
        <f>Tableau_Lancer_la_requête_à_partir_de_Excel_Files3[[#This Row],[''ALPC'']]+Tableau_Lancer_la_requête_à_partir_de_Excel_Files3[[#This Row],[''AURA'']]+Tableau_Lancer_la_requête_à_partir_de_Excel_Files3[[#This Row],[''BFC'']]+Tableau_Lancer_la_requête_à_partir_de_Excel_Files3[[#This Row],[''LRMP'']]</f>
        <v>25383</v>
      </c>
      <c r="Q16" s="6"/>
      <c r="R16" s="6">
        <v>25383</v>
      </c>
      <c r="S16" s="6"/>
      <c r="T16" s="6"/>
      <c r="U16" s="9">
        <f>Tableau_Lancer_la_requête_à_partir_de_Excel_Files3[[#This Row],[''03'']]+Tableau_Lancer_la_requête_à_partir_de_Excel_Files3[[#This Row],[''07'']]+Tableau_Lancer_la_requête_à_partir_de_Excel_Files3[[#This Row],[''11'']]+Tableau_Lancer_la_requête_à_partir_de_Excel_Files3[[#This Row],[''12'']]+Tableau_Lancer_la_requête_à_partir_de_Excel_Files3[[#This Row],[''15'']]+Tableau_Lancer_la_requête_à_partir_de_Excel_Files3[[#This Row],[''21'']]+Tableau_Lancer_la_requête_à_partir_de_Excel_Files3[[#This Row],[''19'']]+Tableau_Lancer_la_requête_à_partir_de_Excel_Files3[[#This Row],[''23'']]+Tableau_Lancer_la_requête_à_partir_de_Excel_Files3[[#This Row],[''30'']]+Tableau_Lancer_la_requête_à_partir_de_Excel_Files3[[#This Row],[''34'']]+Tableau_Lancer_la_requête_à_partir_de_Excel_Files3[[#This Row],[''42'']]+Tableau_Lancer_la_requête_à_partir_de_Excel_Files3[[#This Row],[''43'']]+Tableau_Lancer_la_requête_à_partir_de_Excel_Files3[[#This Row],[''46'']]+Tableau_Lancer_la_requête_à_partir_de_Excel_Files3[[#This Row],[''48'']]+Tableau_Lancer_la_requête_à_partir_de_Excel_Files3[[#This Row],[''58'']]+Tableau_Lancer_la_requête_à_partir_de_Excel_Files3[[#This Row],[''63'']]+Tableau_Lancer_la_requête_à_partir_de_Excel_Files3[[#This Row],[''69'']]+Tableau_Lancer_la_requête_à_partir_de_Excel_Files3[[#This Row],[''71'']]+Tableau_Lancer_la_requête_à_partir_de_Excel_Files3[[#This Row],[''81'']]+Tableau_Lancer_la_requête_à_partir_de_Excel_Files3[[#This Row],[''82'']]+Tableau_Lancer_la_requête_à_partir_de_Excel_Files3[[#This Row],[''87'']]+Tableau_Lancer_la_requête_à_partir_de_Excel_Files3[[#This Row],[''89'']]</f>
        <v>0</v>
      </c>
      <c r="V16" s="6"/>
      <c r="W16" s="6"/>
      <c r="X16" s="6"/>
      <c r="Y16" s="6"/>
      <c r="Z16" s="6"/>
      <c r="AA16" s="6"/>
      <c r="AB16" s="6"/>
      <c r="AC16" s="6"/>
      <c r="AD16" s="6"/>
      <c r="AE16" s="6"/>
      <c r="AF16" s="6"/>
      <c r="AG16" s="6"/>
      <c r="AH16" s="6"/>
      <c r="AI16" s="6"/>
      <c r="AJ16" s="6"/>
      <c r="AK16" s="6"/>
      <c r="AL16" s="6"/>
      <c r="AM16" s="6"/>
      <c r="AN16" s="6"/>
      <c r="AO16" s="6"/>
      <c r="AP16" s="6"/>
      <c r="AQ16" s="6"/>
      <c r="AR16" s="6">
        <v>50407</v>
      </c>
      <c r="AS16" s="6">
        <v>0</v>
      </c>
      <c r="AT16" s="6"/>
      <c r="CO16" s="3"/>
      <c r="CP16" s="3"/>
      <c r="CQ16" s="3"/>
      <c r="CR16" s="3"/>
      <c r="CS16" s="3"/>
      <c r="CT16" s="3"/>
      <c r="CU16" s="3"/>
      <c r="CV16" s="3"/>
      <c r="CW16" s="3"/>
      <c r="CX16" s="3"/>
      <c r="CY16" s="3"/>
      <c r="CZ16" s="3"/>
      <c r="DA16" s="3"/>
      <c r="DB16" s="3"/>
      <c r="DC16" s="3"/>
      <c r="DD16" s="3"/>
      <c r="DE16" s="3"/>
      <c r="DF16" s="3"/>
      <c r="DG16" s="3"/>
      <c r="DH16" s="3"/>
      <c r="DI16" s="3"/>
      <c r="DJ16" s="3"/>
    </row>
    <row r="17" spans="1:114" x14ac:dyDescent="0.25">
      <c r="A17" s="2" t="s">
        <v>6</v>
      </c>
      <c r="B17" s="8" t="s">
        <v>148</v>
      </c>
      <c r="C17" s="8" t="s">
        <v>145</v>
      </c>
      <c r="D17" s="1" t="s">
        <v>146</v>
      </c>
      <c r="E17" s="1" t="s">
        <v>147</v>
      </c>
      <c r="F17" s="6">
        <v>378718.44</v>
      </c>
      <c r="G17" s="6">
        <v>379249.95</v>
      </c>
      <c r="H17" s="6">
        <f>IF(Tableau_Lancer_la_requête_à_partir_de_Excel_Files3[[#This Row],[Coût total Eligible FEDER]]="",Tableau_Lancer_la_requête_à_partir_de_Excel_Files3[[#This Row],[Coût total déposé]],Tableau_Lancer_la_requête_à_partir_de_Excel_Files3[[#This Row],[Coût total Eligible FEDER]])</f>
        <v>379249.95</v>
      </c>
      <c r="I17" s="6">
        <f>Tableau_Lancer_la_requête_à_partir_de_Excel_Files3[[#This Row],[Aide Massif Obtenu]]+Tableau_Lancer_la_requête_à_partir_de_Excel_Files3[[#This Row],[''Autre Public'']]</f>
        <v>262390.52</v>
      </c>
      <c r="J17" s="7">
        <f>Tableau_Lancer_la_requête_à_partir_de_Excel_Files3[[#This Row],[Aide Publique Obtenue]]/Tableau_Lancer_la_requête_à_partir_de_Excel_Files3[[#This Row],[Coût total]]</f>
        <v>0.69186698640303057</v>
      </c>
      <c r="K17" s="6">
        <f>Tableau_Lancer_la_requête_à_partir_de_Excel_Files3[[#This Row],[Etat]]+Tableau_Lancer_la_requête_à_partir_de_Excel_Files3[[#This Row],[Régions]]+Tableau_Lancer_la_requête_à_partir_de_Excel_Files3[[#This Row],[Départements]]+Tableau_Lancer_la_requête_à_partir_de_Excel_Files3[[#This Row],[''FEDER'']]</f>
        <v>225485.12</v>
      </c>
      <c r="L17" s="7">
        <f>Tableau_Lancer_la_requête_à_partir_de_Excel_Files3[[#This Row],[Aide Massif Obtenu]]/Tableau_Lancer_la_requête_à_partir_de_Excel_Files3[[#This Row],[Coût total]]</f>
        <v>0.59455543764738794</v>
      </c>
      <c r="M17" s="9">
        <f>Tableau_Lancer_la_requête_à_partir_de_Excel_Files3[[#This Row],[''FNADT'']]+Tableau_Lancer_la_requête_à_partir_de_Excel_Files3[[#This Row],[''Agriculture'']]</f>
        <v>90892</v>
      </c>
      <c r="N17" s="6">
        <v>90892</v>
      </c>
      <c r="O17" s="6"/>
      <c r="P17" s="9">
        <f>Tableau_Lancer_la_requête_à_partir_de_Excel_Files3[[#This Row],[''ALPC'']]+Tableau_Lancer_la_requête_à_partir_de_Excel_Files3[[#This Row],[''AURA'']]+Tableau_Lancer_la_requête_à_partir_de_Excel_Files3[[#This Row],[''BFC'']]+Tableau_Lancer_la_requête_à_partir_de_Excel_Files3[[#This Row],[''LRMP'']]</f>
        <v>34593.120000000003</v>
      </c>
      <c r="Q17" s="6"/>
      <c r="R17" s="6">
        <v>34593.120000000003</v>
      </c>
      <c r="S17" s="6"/>
      <c r="T17" s="6"/>
      <c r="U17" s="9">
        <f>Tableau_Lancer_la_requête_à_partir_de_Excel_Files3[[#This Row],[''03'']]+Tableau_Lancer_la_requête_à_partir_de_Excel_Files3[[#This Row],[''07'']]+Tableau_Lancer_la_requête_à_partir_de_Excel_Files3[[#This Row],[''11'']]+Tableau_Lancer_la_requête_à_partir_de_Excel_Files3[[#This Row],[''12'']]+Tableau_Lancer_la_requête_à_partir_de_Excel_Files3[[#This Row],[''15'']]+Tableau_Lancer_la_requête_à_partir_de_Excel_Files3[[#This Row],[''21'']]+Tableau_Lancer_la_requête_à_partir_de_Excel_Files3[[#This Row],[''19'']]+Tableau_Lancer_la_requête_à_partir_de_Excel_Files3[[#This Row],[''23'']]+Tableau_Lancer_la_requête_à_partir_de_Excel_Files3[[#This Row],[''30'']]+Tableau_Lancer_la_requête_à_partir_de_Excel_Files3[[#This Row],[''34'']]+Tableau_Lancer_la_requête_à_partir_de_Excel_Files3[[#This Row],[''42'']]+Tableau_Lancer_la_requête_à_partir_de_Excel_Files3[[#This Row],[''43'']]+Tableau_Lancer_la_requête_à_partir_de_Excel_Files3[[#This Row],[''46'']]+Tableau_Lancer_la_requête_à_partir_de_Excel_Files3[[#This Row],[''48'']]+Tableau_Lancer_la_requête_à_partir_de_Excel_Files3[[#This Row],[''58'']]+Tableau_Lancer_la_requête_à_partir_de_Excel_Files3[[#This Row],[''63'']]+Tableau_Lancer_la_requête_à_partir_de_Excel_Files3[[#This Row],[''69'']]+Tableau_Lancer_la_requête_à_partir_de_Excel_Files3[[#This Row],[''71'']]+Tableau_Lancer_la_requête_à_partir_de_Excel_Files3[[#This Row],[''81'']]+Tableau_Lancer_la_requête_à_partir_de_Excel_Files3[[#This Row],[''82'']]+Tableau_Lancer_la_requête_à_partir_de_Excel_Files3[[#This Row],[''87'']]+Tableau_Lancer_la_requête_à_partir_de_Excel_Files3[[#This Row],[''89'']]</f>
        <v>0</v>
      </c>
      <c r="V17" s="6"/>
      <c r="W17" s="6"/>
      <c r="X17" s="6"/>
      <c r="Y17" s="6"/>
      <c r="Z17" s="6"/>
      <c r="AA17" s="6"/>
      <c r="AB17" s="6"/>
      <c r="AC17" s="6"/>
      <c r="AD17" s="6"/>
      <c r="AE17" s="6"/>
      <c r="AF17" s="6"/>
      <c r="AG17" s="6"/>
      <c r="AH17" s="6"/>
      <c r="AI17" s="6"/>
      <c r="AJ17" s="6"/>
      <c r="AK17" s="6"/>
      <c r="AL17" s="6"/>
      <c r="AM17" s="6"/>
      <c r="AN17" s="6"/>
      <c r="AO17" s="6"/>
      <c r="AP17" s="6"/>
      <c r="AQ17" s="6"/>
      <c r="AR17" s="6">
        <v>100000</v>
      </c>
      <c r="AS17" s="6">
        <v>36905.4</v>
      </c>
      <c r="AT17" s="6"/>
      <c r="CO17" s="3"/>
      <c r="CP17" s="3"/>
      <c r="CQ17" s="3"/>
      <c r="CR17" s="3"/>
      <c r="CS17" s="3"/>
      <c r="CT17" s="3"/>
      <c r="CU17" s="3"/>
      <c r="CV17" s="3"/>
      <c r="CW17" s="3"/>
      <c r="CX17" s="3"/>
      <c r="CY17" s="3"/>
      <c r="CZ17" s="3"/>
      <c r="DA17" s="3"/>
      <c r="DB17" s="3"/>
      <c r="DC17" s="3"/>
      <c r="DD17" s="3"/>
      <c r="DE17" s="3"/>
      <c r="DF17" s="3"/>
      <c r="DG17" s="3"/>
      <c r="DH17" s="3"/>
      <c r="DI17" s="3"/>
      <c r="DJ17" s="3"/>
    </row>
    <row r="18" spans="1:114" ht="30" x14ac:dyDescent="0.25">
      <c r="A18" s="2" t="s">
        <v>6</v>
      </c>
      <c r="B18" s="8" t="s">
        <v>108</v>
      </c>
      <c r="C18" s="8" t="s">
        <v>105</v>
      </c>
      <c r="D18" s="1" t="s">
        <v>106</v>
      </c>
      <c r="E18" s="1" t="s">
        <v>107</v>
      </c>
      <c r="F18" s="6">
        <v>142851.66</v>
      </c>
      <c r="G18" s="6">
        <v>173402</v>
      </c>
      <c r="H18" s="6">
        <f>IF(Tableau_Lancer_la_requête_à_partir_de_Excel_Files3[[#This Row],[Coût total Eligible FEDER]]="",Tableau_Lancer_la_requête_à_partir_de_Excel_Files3[[#This Row],[Coût total déposé]],Tableau_Lancer_la_requête_à_partir_de_Excel_Files3[[#This Row],[Coût total Eligible FEDER]])</f>
        <v>173402</v>
      </c>
      <c r="I18" s="6">
        <f>Tableau_Lancer_la_requête_à_partir_de_Excel_Files3[[#This Row],[Aide Massif Obtenu]]+Tableau_Lancer_la_requête_à_partir_de_Excel_Files3[[#This Row],[''Autre Public'']]</f>
        <v>108635</v>
      </c>
      <c r="J18" s="7">
        <f>Tableau_Lancer_la_requête_à_partir_de_Excel_Files3[[#This Row],[Aide Publique Obtenue]]/Tableau_Lancer_la_requête_à_partir_de_Excel_Files3[[#This Row],[Coût total]]</f>
        <v>0.62649219732183015</v>
      </c>
      <c r="K18" s="6">
        <f>Tableau_Lancer_la_requête_à_partir_de_Excel_Files3[[#This Row],[Etat]]+Tableau_Lancer_la_requête_à_partir_de_Excel_Files3[[#This Row],[Régions]]+Tableau_Lancer_la_requête_à_partir_de_Excel_Files3[[#This Row],[Départements]]+Tableau_Lancer_la_requête_à_partir_de_Excel_Files3[[#This Row],[''FEDER'']]</f>
        <v>108635</v>
      </c>
      <c r="L18" s="7">
        <f>Tableau_Lancer_la_requête_à_partir_de_Excel_Files3[[#This Row],[Aide Massif Obtenu]]/Tableau_Lancer_la_requête_à_partir_de_Excel_Files3[[#This Row],[Coût total]]</f>
        <v>0.62649219732183015</v>
      </c>
      <c r="M18" s="9">
        <f>Tableau_Lancer_la_requête_à_partir_de_Excel_Files3[[#This Row],[''FNADT'']]+Tableau_Lancer_la_requête_à_partir_de_Excel_Files3[[#This Row],[''Agriculture'']]</f>
        <v>0</v>
      </c>
      <c r="N18" s="6"/>
      <c r="O18" s="6"/>
      <c r="P18" s="9">
        <f>Tableau_Lancer_la_requête_à_partir_de_Excel_Files3[[#This Row],[''ALPC'']]+Tableau_Lancer_la_requête_à_partir_de_Excel_Files3[[#This Row],[''AURA'']]+Tableau_Lancer_la_requête_à_partir_de_Excel_Files3[[#This Row],[''BFC'']]+Tableau_Lancer_la_requête_à_partir_de_Excel_Files3[[#This Row],[''LRMP'']]</f>
        <v>21934</v>
      </c>
      <c r="Q18" s="6">
        <v>21934</v>
      </c>
      <c r="R18" s="6"/>
      <c r="S18" s="6"/>
      <c r="T18" s="6"/>
      <c r="U18" s="9">
        <f>Tableau_Lancer_la_requête_à_partir_de_Excel_Files3[[#This Row],[''03'']]+Tableau_Lancer_la_requête_à_partir_de_Excel_Files3[[#This Row],[''07'']]+Tableau_Lancer_la_requête_à_partir_de_Excel_Files3[[#This Row],[''11'']]+Tableau_Lancer_la_requête_à_partir_de_Excel_Files3[[#This Row],[''12'']]+Tableau_Lancer_la_requête_à_partir_de_Excel_Files3[[#This Row],[''15'']]+Tableau_Lancer_la_requête_à_partir_de_Excel_Files3[[#This Row],[''21'']]+Tableau_Lancer_la_requête_à_partir_de_Excel_Files3[[#This Row],[''19'']]+Tableau_Lancer_la_requête_à_partir_de_Excel_Files3[[#This Row],[''23'']]+Tableau_Lancer_la_requête_à_partir_de_Excel_Files3[[#This Row],[''30'']]+Tableau_Lancer_la_requête_à_partir_de_Excel_Files3[[#This Row],[''34'']]+Tableau_Lancer_la_requête_à_partir_de_Excel_Files3[[#This Row],[''42'']]+Tableau_Lancer_la_requête_à_partir_de_Excel_Files3[[#This Row],[''43'']]+Tableau_Lancer_la_requête_à_partir_de_Excel_Files3[[#This Row],[''46'']]+Tableau_Lancer_la_requête_à_partir_de_Excel_Files3[[#This Row],[''48'']]+Tableau_Lancer_la_requête_à_partir_de_Excel_Files3[[#This Row],[''58'']]+Tableau_Lancer_la_requête_à_partir_de_Excel_Files3[[#This Row],[''63'']]+Tableau_Lancer_la_requête_à_partir_de_Excel_Files3[[#This Row],[''69'']]+Tableau_Lancer_la_requête_à_partir_de_Excel_Files3[[#This Row],[''71'']]+Tableau_Lancer_la_requête_à_partir_de_Excel_Files3[[#This Row],[''81'']]+Tableau_Lancer_la_requête_à_partir_de_Excel_Files3[[#This Row],[''82'']]+Tableau_Lancer_la_requête_à_partir_de_Excel_Files3[[#This Row],[''87'']]+Tableau_Lancer_la_requête_à_partir_de_Excel_Files3[[#This Row],[''89'']]</f>
        <v>0</v>
      </c>
      <c r="V18" s="6"/>
      <c r="W18" s="6"/>
      <c r="X18" s="6"/>
      <c r="Y18" s="6"/>
      <c r="Z18" s="6"/>
      <c r="AA18" s="6"/>
      <c r="AB18" s="6"/>
      <c r="AC18" s="6"/>
      <c r="AD18" s="6"/>
      <c r="AE18" s="6"/>
      <c r="AF18" s="6"/>
      <c r="AG18" s="6"/>
      <c r="AH18" s="6"/>
      <c r="AI18" s="6"/>
      <c r="AJ18" s="6"/>
      <c r="AK18" s="6"/>
      <c r="AL18" s="6"/>
      <c r="AM18" s="6"/>
      <c r="AN18" s="6"/>
      <c r="AO18" s="6"/>
      <c r="AP18" s="6"/>
      <c r="AQ18" s="6"/>
      <c r="AR18" s="6">
        <v>86701</v>
      </c>
      <c r="AS18" s="6">
        <v>0</v>
      </c>
      <c r="AT18" s="6"/>
      <c r="CO18" s="3"/>
      <c r="CP18" s="3"/>
      <c r="CQ18" s="3"/>
      <c r="CR18" s="3"/>
      <c r="CS18" s="3"/>
      <c r="CT18" s="3"/>
      <c r="CU18" s="3"/>
      <c r="CV18" s="3"/>
      <c r="CW18" s="3"/>
      <c r="CX18" s="3"/>
      <c r="CY18" s="3"/>
      <c r="CZ18" s="3"/>
      <c r="DA18" s="3"/>
      <c r="DB18" s="3"/>
      <c r="DC18" s="3"/>
      <c r="DD18" s="3"/>
      <c r="DE18" s="3"/>
      <c r="DF18" s="3"/>
      <c r="DG18" s="3"/>
      <c r="DH18" s="3"/>
      <c r="DI18" s="3"/>
      <c r="DJ18" s="3"/>
    </row>
    <row r="19" spans="1:114" ht="30" x14ac:dyDescent="0.25">
      <c r="A19" s="2" t="s">
        <v>6</v>
      </c>
      <c r="B19" s="8" t="s">
        <v>152</v>
      </c>
      <c r="C19" s="8" t="s">
        <v>149</v>
      </c>
      <c r="D19" s="1" t="s">
        <v>150</v>
      </c>
      <c r="E19" s="1" t="s">
        <v>151</v>
      </c>
      <c r="F19" s="6">
        <v>100000</v>
      </c>
      <c r="G19" s="6">
        <v>102795</v>
      </c>
      <c r="H19" s="6">
        <f>IF(Tableau_Lancer_la_requête_à_partir_de_Excel_Files3[[#This Row],[Coût total Eligible FEDER]]="",Tableau_Lancer_la_requête_à_partir_de_Excel_Files3[[#This Row],[Coût total déposé]],Tableau_Lancer_la_requête_à_partir_de_Excel_Files3[[#This Row],[Coût total Eligible FEDER]])</f>
        <v>102795</v>
      </c>
      <c r="I19" s="6">
        <f>Tableau_Lancer_la_requête_à_partir_de_Excel_Files3[[#This Row],[Aide Massif Obtenu]]+Tableau_Lancer_la_requête_à_partir_de_Excel_Files3[[#This Row],[''Autre Public'']]</f>
        <v>61118</v>
      </c>
      <c r="J19" s="7">
        <f>Tableau_Lancer_la_requête_à_partir_de_Excel_Files3[[#This Row],[Aide Publique Obtenue]]/Tableau_Lancer_la_requête_à_partir_de_Excel_Files3[[#This Row],[Coût total]]</f>
        <v>0.59456199231480134</v>
      </c>
      <c r="K19" s="6">
        <f>Tableau_Lancer_la_requête_à_partir_de_Excel_Files3[[#This Row],[Etat]]+Tableau_Lancer_la_requête_à_partir_de_Excel_Files3[[#This Row],[Régions]]+Tableau_Lancer_la_requête_à_partir_de_Excel_Files3[[#This Row],[Départements]]+Tableau_Lancer_la_requête_à_partir_de_Excel_Files3[[#This Row],[''FEDER'']]</f>
        <v>61118</v>
      </c>
      <c r="L19" s="7">
        <f>Tableau_Lancer_la_requête_à_partir_de_Excel_Files3[[#This Row],[Aide Massif Obtenu]]/Tableau_Lancer_la_requête_à_partir_de_Excel_Files3[[#This Row],[Coût total]]</f>
        <v>0.59456199231480134</v>
      </c>
      <c r="M19" s="9">
        <f>Tableau_Lancer_la_requête_à_partir_de_Excel_Files3[[#This Row],[''FNADT'']]+Tableau_Lancer_la_requête_à_partir_de_Excel_Files3[[#This Row],[''Agriculture'']]</f>
        <v>20000</v>
      </c>
      <c r="N19" s="6">
        <v>20000</v>
      </c>
      <c r="O19" s="6"/>
      <c r="P19" s="9">
        <f>Tableau_Lancer_la_requête_à_partir_de_Excel_Files3[[#This Row],[''ALPC'']]+Tableau_Lancer_la_requête_à_partir_de_Excel_Files3[[#This Row],[''AURA'']]+Tableau_Lancer_la_requête_à_partir_de_Excel_Files3[[#This Row],[''BFC'']]+Tableau_Lancer_la_requête_à_partir_de_Excel_Files3[[#This Row],[''LRMP'']]</f>
        <v>0</v>
      </c>
      <c r="Q19" s="6"/>
      <c r="R19" s="6"/>
      <c r="S19" s="6"/>
      <c r="T19" s="6"/>
      <c r="U19" s="9">
        <f>Tableau_Lancer_la_requête_à_partir_de_Excel_Files3[[#This Row],[''03'']]+Tableau_Lancer_la_requête_à_partir_de_Excel_Files3[[#This Row],[''07'']]+Tableau_Lancer_la_requête_à_partir_de_Excel_Files3[[#This Row],[''11'']]+Tableau_Lancer_la_requête_à_partir_de_Excel_Files3[[#This Row],[''12'']]+Tableau_Lancer_la_requête_à_partir_de_Excel_Files3[[#This Row],[''15'']]+Tableau_Lancer_la_requête_à_partir_de_Excel_Files3[[#This Row],[''21'']]+Tableau_Lancer_la_requête_à_partir_de_Excel_Files3[[#This Row],[''19'']]+Tableau_Lancer_la_requête_à_partir_de_Excel_Files3[[#This Row],[''23'']]+Tableau_Lancer_la_requête_à_partir_de_Excel_Files3[[#This Row],[''30'']]+Tableau_Lancer_la_requête_à_partir_de_Excel_Files3[[#This Row],[''34'']]+Tableau_Lancer_la_requête_à_partir_de_Excel_Files3[[#This Row],[''42'']]+Tableau_Lancer_la_requête_à_partir_de_Excel_Files3[[#This Row],[''43'']]+Tableau_Lancer_la_requête_à_partir_de_Excel_Files3[[#This Row],[''46'']]+Tableau_Lancer_la_requête_à_partir_de_Excel_Files3[[#This Row],[''48'']]+Tableau_Lancer_la_requête_à_partir_de_Excel_Files3[[#This Row],[''58'']]+Tableau_Lancer_la_requête_à_partir_de_Excel_Files3[[#This Row],[''63'']]+Tableau_Lancer_la_requête_à_partir_de_Excel_Files3[[#This Row],[''69'']]+Tableau_Lancer_la_requête_à_partir_de_Excel_Files3[[#This Row],[''71'']]+Tableau_Lancer_la_requête_à_partir_de_Excel_Files3[[#This Row],[''81'']]+Tableau_Lancer_la_requête_à_partir_de_Excel_Files3[[#This Row],[''82'']]+Tableau_Lancer_la_requête_à_partir_de_Excel_Files3[[#This Row],[''87'']]+Tableau_Lancer_la_requête_à_partir_de_Excel_Files3[[#This Row],[''89'']]</f>
        <v>0</v>
      </c>
      <c r="V19" s="6"/>
      <c r="W19" s="6"/>
      <c r="X19" s="6"/>
      <c r="Y19" s="6"/>
      <c r="Z19" s="6"/>
      <c r="AA19" s="6"/>
      <c r="AB19" s="6"/>
      <c r="AC19" s="6"/>
      <c r="AD19" s="6"/>
      <c r="AE19" s="6"/>
      <c r="AF19" s="6"/>
      <c r="AG19" s="6"/>
      <c r="AH19" s="6"/>
      <c r="AI19" s="6"/>
      <c r="AJ19" s="6"/>
      <c r="AK19" s="6"/>
      <c r="AL19" s="6"/>
      <c r="AM19" s="6"/>
      <c r="AN19" s="6"/>
      <c r="AO19" s="6"/>
      <c r="AP19" s="6"/>
      <c r="AQ19" s="6"/>
      <c r="AR19" s="6">
        <v>41118</v>
      </c>
      <c r="AS19" s="6">
        <v>0</v>
      </c>
      <c r="AT19" s="6"/>
      <c r="CO19" s="3"/>
      <c r="CP19" s="3"/>
      <c r="CQ19" s="3"/>
      <c r="CR19" s="3"/>
      <c r="CS19" s="3"/>
      <c r="CT19" s="3"/>
      <c r="CU19" s="3"/>
      <c r="CV19" s="3"/>
      <c r="CW19" s="3"/>
      <c r="CX19" s="3"/>
      <c r="CY19" s="3"/>
      <c r="CZ19" s="3"/>
      <c r="DA19" s="3"/>
      <c r="DB19" s="3"/>
      <c r="DC19" s="3"/>
      <c r="DD19" s="3"/>
      <c r="DE19" s="3"/>
      <c r="DF19" s="3"/>
      <c r="DG19" s="3"/>
      <c r="DH19" s="3"/>
      <c r="DI19" s="3"/>
      <c r="DJ19" s="3"/>
    </row>
    <row r="20" spans="1:114" ht="30" x14ac:dyDescent="0.25">
      <c r="A20" s="2" t="s">
        <v>6</v>
      </c>
      <c r="B20" s="8" t="s">
        <v>91</v>
      </c>
      <c r="C20" s="8" t="s">
        <v>101</v>
      </c>
      <c r="D20" s="1" t="s">
        <v>94</v>
      </c>
      <c r="E20" s="1" t="s">
        <v>99</v>
      </c>
      <c r="F20" s="6">
        <v>151050</v>
      </c>
      <c r="G20" s="6">
        <v>131679</v>
      </c>
      <c r="H20" s="6">
        <f>IF(Tableau_Lancer_la_requête_à_partir_de_Excel_Files3[[#This Row],[Coût total Eligible FEDER]]="",Tableau_Lancer_la_requête_à_partir_de_Excel_Files3[[#This Row],[Coût total déposé]],Tableau_Lancer_la_requête_à_partir_de_Excel_Files3[[#This Row],[Coût total Eligible FEDER]])</f>
        <v>131679</v>
      </c>
      <c r="I20" s="6">
        <f>Tableau_Lancer_la_requête_à_partir_de_Excel_Files3[[#This Row],[Aide Massif Obtenu]]+Tableau_Lancer_la_requête_à_partir_de_Excel_Files3[[#This Row],[''Autre Public'']]</f>
        <v>65839</v>
      </c>
      <c r="J20" s="7">
        <f>Tableau_Lancer_la_requête_à_partir_de_Excel_Files3[[#This Row],[Aide Publique Obtenue]]/Tableau_Lancer_la_requête_à_partir_de_Excel_Files3[[#This Row],[Coût total]]</f>
        <v>0.49999620288732449</v>
      </c>
      <c r="K20" s="6">
        <f>Tableau_Lancer_la_requête_à_partir_de_Excel_Files3[[#This Row],[Etat]]+Tableau_Lancer_la_requête_à_partir_de_Excel_Files3[[#This Row],[Régions]]+Tableau_Lancer_la_requête_à_partir_de_Excel_Files3[[#This Row],[Départements]]+Tableau_Lancer_la_requête_à_partir_de_Excel_Files3[[#This Row],[''FEDER'']]</f>
        <v>65839</v>
      </c>
      <c r="L20" s="7">
        <f>Tableau_Lancer_la_requête_à_partir_de_Excel_Files3[[#This Row],[Aide Massif Obtenu]]/Tableau_Lancer_la_requête_à_partir_de_Excel_Files3[[#This Row],[Coût total]]</f>
        <v>0.49999620288732449</v>
      </c>
      <c r="M20" s="9">
        <f>Tableau_Lancer_la_requête_à_partir_de_Excel_Files3[[#This Row],[''FNADT'']]+Tableau_Lancer_la_requête_à_partir_de_Excel_Files3[[#This Row],[''Agriculture'']]</f>
        <v>6681</v>
      </c>
      <c r="N20" s="6">
        <v>6681</v>
      </c>
      <c r="O20" s="6"/>
      <c r="P20" s="9">
        <f>Tableau_Lancer_la_requête_à_partir_de_Excel_Files3[[#This Row],[''ALPC'']]+Tableau_Lancer_la_requête_à_partir_de_Excel_Files3[[#This Row],[''AURA'']]+Tableau_Lancer_la_requête_à_partir_de_Excel_Files3[[#This Row],[''BFC'']]+Tableau_Lancer_la_requête_à_partir_de_Excel_Files3[[#This Row],[''LRMP'']]</f>
        <v>6620</v>
      </c>
      <c r="Q20" s="6"/>
      <c r="R20" s="6"/>
      <c r="S20" s="6">
        <v>6620</v>
      </c>
      <c r="T20" s="6"/>
      <c r="U20" s="9">
        <f>Tableau_Lancer_la_requête_à_partir_de_Excel_Files3[[#This Row],[''03'']]+Tableau_Lancer_la_requête_à_partir_de_Excel_Files3[[#This Row],[''07'']]+Tableau_Lancer_la_requête_à_partir_de_Excel_Files3[[#This Row],[''11'']]+Tableau_Lancer_la_requête_à_partir_de_Excel_Files3[[#This Row],[''12'']]+Tableau_Lancer_la_requête_à_partir_de_Excel_Files3[[#This Row],[''15'']]+Tableau_Lancer_la_requête_à_partir_de_Excel_Files3[[#This Row],[''21'']]+Tableau_Lancer_la_requête_à_partir_de_Excel_Files3[[#This Row],[''19'']]+Tableau_Lancer_la_requête_à_partir_de_Excel_Files3[[#This Row],[''23'']]+Tableau_Lancer_la_requête_à_partir_de_Excel_Files3[[#This Row],[''30'']]+Tableau_Lancer_la_requête_à_partir_de_Excel_Files3[[#This Row],[''34'']]+Tableau_Lancer_la_requête_à_partir_de_Excel_Files3[[#This Row],[''42'']]+Tableau_Lancer_la_requête_à_partir_de_Excel_Files3[[#This Row],[''43'']]+Tableau_Lancer_la_requête_à_partir_de_Excel_Files3[[#This Row],[''46'']]+Tableau_Lancer_la_requête_à_partir_de_Excel_Files3[[#This Row],[''48'']]+Tableau_Lancer_la_requête_à_partir_de_Excel_Files3[[#This Row],[''58'']]+Tableau_Lancer_la_requête_à_partir_de_Excel_Files3[[#This Row],[''63'']]+Tableau_Lancer_la_requête_à_partir_de_Excel_Files3[[#This Row],[''69'']]+Tableau_Lancer_la_requête_à_partir_de_Excel_Files3[[#This Row],[''71'']]+Tableau_Lancer_la_requête_à_partir_de_Excel_Files3[[#This Row],[''81'']]+Tableau_Lancer_la_requête_à_partir_de_Excel_Files3[[#This Row],[''82'']]+Tableau_Lancer_la_requête_à_partir_de_Excel_Files3[[#This Row],[''87'']]+Tableau_Lancer_la_requête_à_partir_de_Excel_Files3[[#This Row],[''89'']]</f>
        <v>0</v>
      </c>
      <c r="V20" s="6"/>
      <c r="W20" s="6"/>
      <c r="X20" s="6"/>
      <c r="Y20" s="6"/>
      <c r="Z20" s="6"/>
      <c r="AA20" s="6"/>
      <c r="AB20" s="6"/>
      <c r="AC20" s="6"/>
      <c r="AD20" s="6"/>
      <c r="AE20" s="6"/>
      <c r="AF20" s="6"/>
      <c r="AG20" s="6"/>
      <c r="AH20" s="6"/>
      <c r="AI20" s="6"/>
      <c r="AJ20" s="6"/>
      <c r="AK20" s="6"/>
      <c r="AL20" s="6"/>
      <c r="AM20" s="6"/>
      <c r="AN20" s="6"/>
      <c r="AO20" s="6"/>
      <c r="AP20" s="6"/>
      <c r="AQ20" s="6"/>
      <c r="AR20" s="6">
        <v>52538</v>
      </c>
      <c r="AS20" s="6">
        <v>0</v>
      </c>
      <c r="AT20" s="6"/>
      <c r="CO20" s="3"/>
      <c r="CP20" s="3"/>
      <c r="CQ20" s="3"/>
      <c r="CR20" s="3"/>
      <c r="CS20" s="3"/>
      <c r="CT20" s="3"/>
      <c r="CU20" s="3"/>
      <c r="CV20" s="3"/>
      <c r="CW20" s="3"/>
      <c r="CX20" s="3"/>
      <c r="CY20" s="3"/>
      <c r="CZ20" s="3"/>
      <c r="DA20" s="3"/>
      <c r="DB20" s="3"/>
      <c r="DC20" s="3"/>
      <c r="DD20" s="3"/>
      <c r="DE20" s="3"/>
      <c r="DF20" s="3"/>
      <c r="DG20" s="3"/>
      <c r="DH20" s="3"/>
      <c r="DI20" s="3"/>
      <c r="DJ20" s="3"/>
    </row>
    <row r="21" spans="1:114" ht="30" x14ac:dyDescent="0.25">
      <c r="A21" s="2" t="s">
        <v>5</v>
      </c>
      <c r="B21" s="8" t="s">
        <v>153</v>
      </c>
      <c r="C21" s="8" t="s">
        <v>227</v>
      </c>
      <c r="D21" s="1" t="s">
        <v>154</v>
      </c>
      <c r="E21" s="1" t="s">
        <v>155</v>
      </c>
      <c r="F21" s="6">
        <v>93909.359999999986</v>
      </c>
      <c r="G21" s="6"/>
      <c r="H21" s="6">
        <f>IF(Tableau_Lancer_la_requête_à_partir_de_Excel_Files3[[#This Row],[Coût total Eligible FEDER]]="",Tableau_Lancer_la_requête_à_partir_de_Excel_Files3[[#This Row],[Coût total déposé]],Tableau_Lancer_la_requête_à_partir_de_Excel_Files3[[#This Row],[Coût total Eligible FEDER]])</f>
        <v>93909.359999999986</v>
      </c>
      <c r="I21" s="6">
        <f>Tableau_Lancer_la_requête_à_partir_de_Excel_Files3[[#This Row],[Aide Massif Obtenu]]+Tableau_Lancer_la_requête_à_partir_de_Excel_Files3[[#This Row],[''Autre Public'']]</f>
        <v>20000</v>
      </c>
      <c r="J21" s="7">
        <f>Tableau_Lancer_la_requête_à_partir_de_Excel_Files3[[#This Row],[Aide Publique Obtenue]]/Tableau_Lancer_la_requête_à_partir_de_Excel_Files3[[#This Row],[Coût total]]</f>
        <v>0.21297131617125281</v>
      </c>
      <c r="K21" s="6">
        <f>Tableau_Lancer_la_requête_à_partir_de_Excel_Files3[[#This Row],[Etat]]+Tableau_Lancer_la_requête_à_partir_de_Excel_Files3[[#This Row],[Régions]]+Tableau_Lancer_la_requête_à_partir_de_Excel_Files3[[#This Row],[Départements]]+Tableau_Lancer_la_requête_à_partir_de_Excel_Files3[[#This Row],[''FEDER'']]</f>
        <v>20000</v>
      </c>
      <c r="L21" s="7">
        <f>Tableau_Lancer_la_requête_à_partir_de_Excel_Files3[[#This Row],[Aide Massif Obtenu]]/Tableau_Lancer_la_requête_à_partir_de_Excel_Files3[[#This Row],[Coût total]]</f>
        <v>0.21297131617125281</v>
      </c>
      <c r="M21" s="9">
        <f>Tableau_Lancer_la_requête_à_partir_de_Excel_Files3[[#This Row],[''FNADT'']]+Tableau_Lancer_la_requête_à_partir_de_Excel_Files3[[#This Row],[''Agriculture'']]</f>
        <v>20000</v>
      </c>
      <c r="N21" s="6">
        <v>20000</v>
      </c>
      <c r="O21" s="6"/>
      <c r="P21" s="9">
        <f>Tableau_Lancer_la_requête_à_partir_de_Excel_Files3[[#This Row],[''ALPC'']]+Tableau_Lancer_la_requête_à_partir_de_Excel_Files3[[#This Row],[''AURA'']]+Tableau_Lancer_la_requête_à_partir_de_Excel_Files3[[#This Row],[''BFC'']]+Tableau_Lancer_la_requête_à_partir_de_Excel_Files3[[#This Row],[''LRMP'']]</f>
        <v>0</v>
      </c>
      <c r="Q21" s="6"/>
      <c r="R21" s="6"/>
      <c r="S21" s="6"/>
      <c r="T21" s="6"/>
      <c r="U21" s="9">
        <f>Tableau_Lancer_la_requête_à_partir_de_Excel_Files3[[#This Row],[''03'']]+Tableau_Lancer_la_requête_à_partir_de_Excel_Files3[[#This Row],[''07'']]+Tableau_Lancer_la_requête_à_partir_de_Excel_Files3[[#This Row],[''11'']]+Tableau_Lancer_la_requête_à_partir_de_Excel_Files3[[#This Row],[''12'']]+Tableau_Lancer_la_requête_à_partir_de_Excel_Files3[[#This Row],[''15'']]+Tableau_Lancer_la_requête_à_partir_de_Excel_Files3[[#This Row],[''21'']]+Tableau_Lancer_la_requête_à_partir_de_Excel_Files3[[#This Row],[''19'']]+Tableau_Lancer_la_requête_à_partir_de_Excel_Files3[[#This Row],[''23'']]+Tableau_Lancer_la_requête_à_partir_de_Excel_Files3[[#This Row],[''30'']]+Tableau_Lancer_la_requête_à_partir_de_Excel_Files3[[#This Row],[''34'']]+Tableau_Lancer_la_requête_à_partir_de_Excel_Files3[[#This Row],[''42'']]+Tableau_Lancer_la_requête_à_partir_de_Excel_Files3[[#This Row],[''43'']]+Tableau_Lancer_la_requête_à_partir_de_Excel_Files3[[#This Row],[''46'']]+Tableau_Lancer_la_requête_à_partir_de_Excel_Files3[[#This Row],[''48'']]+Tableau_Lancer_la_requête_à_partir_de_Excel_Files3[[#This Row],[''58'']]+Tableau_Lancer_la_requête_à_partir_de_Excel_Files3[[#This Row],[''63'']]+Tableau_Lancer_la_requête_à_partir_de_Excel_Files3[[#This Row],[''69'']]+Tableau_Lancer_la_requête_à_partir_de_Excel_Files3[[#This Row],[''71'']]+Tableau_Lancer_la_requête_à_partir_de_Excel_Files3[[#This Row],[''81'']]+Tableau_Lancer_la_requête_à_partir_de_Excel_Files3[[#This Row],[''82'']]+Tableau_Lancer_la_requête_à_partir_de_Excel_Files3[[#This Row],[''87'']]+Tableau_Lancer_la_requête_à_partir_de_Excel_Files3[[#This Row],[''89'']]</f>
        <v>0</v>
      </c>
      <c r="V21" s="6"/>
      <c r="W21" s="6"/>
      <c r="X21" s="6"/>
      <c r="Y21" s="6"/>
      <c r="Z21" s="6"/>
      <c r="AA21" s="6"/>
      <c r="AB21" s="6"/>
      <c r="AC21" s="6"/>
      <c r="AD21" s="6"/>
      <c r="AE21" s="6"/>
      <c r="AF21" s="6"/>
      <c r="AG21" s="6"/>
      <c r="AH21" s="6"/>
      <c r="AI21" s="6"/>
      <c r="AJ21" s="6"/>
      <c r="AK21" s="6"/>
      <c r="AL21" s="6"/>
      <c r="AM21" s="6"/>
      <c r="AN21" s="6"/>
      <c r="AO21" s="6"/>
      <c r="AP21" s="6"/>
      <c r="AQ21" s="6"/>
      <c r="AR21" s="6">
        <v>0</v>
      </c>
      <c r="AS21" s="6">
        <v>0</v>
      </c>
      <c r="AT21" s="6"/>
      <c r="CO21" s="3"/>
      <c r="CP21" s="3"/>
      <c r="CQ21" s="3"/>
      <c r="CR21" s="3"/>
      <c r="CS21" s="3"/>
      <c r="CT21" s="3"/>
      <c r="CU21" s="3"/>
      <c r="CV21" s="3"/>
      <c r="CW21" s="3"/>
      <c r="CX21" s="3"/>
      <c r="CY21" s="3"/>
      <c r="CZ21" s="3"/>
      <c r="DA21" s="3"/>
      <c r="DB21" s="3"/>
      <c r="DC21" s="3"/>
      <c r="DD21" s="3"/>
      <c r="DE21" s="3"/>
      <c r="DF21" s="3"/>
      <c r="DG21" s="3"/>
      <c r="DH21" s="3"/>
      <c r="DI21" s="3"/>
      <c r="DJ21" s="3"/>
    </row>
    <row r="22" spans="1:114" ht="30" x14ac:dyDescent="0.25">
      <c r="A22" s="2" t="s">
        <v>6</v>
      </c>
      <c r="B22" s="8" t="s">
        <v>159</v>
      </c>
      <c r="C22" s="8" t="s">
        <v>156</v>
      </c>
      <c r="D22" s="1" t="s">
        <v>157</v>
      </c>
      <c r="E22" s="1" t="s">
        <v>158</v>
      </c>
      <c r="F22" s="6">
        <v>215469</v>
      </c>
      <c r="G22" s="6">
        <v>61403</v>
      </c>
      <c r="H22" s="6">
        <f>IF(Tableau_Lancer_la_requête_à_partir_de_Excel_Files3[[#This Row],[Coût total Eligible FEDER]]="",Tableau_Lancer_la_requête_à_partir_de_Excel_Files3[[#This Row],[Coût total déposé]],Tableau_Lancer_la_requête_à_partir_de_Excel_Files3[[#This Row],[Coût total Eligible FEDER]])</f>
        <v>61403</v>
      </c>
      <c r="I22" s="6">
        <f>Tableau_Lancer_la_requête_à_partir_de_Excel_Files3[[#This Row],[Aide Massif Obtenu]]+Tableau_Lancer_la_requête_à_partir_de_Excel_Files3[[#This Row],[''Autre Public'']]</f>
        <v>42982</v>
      </c>
      <c r="J22" s="7">
        <f>Tableau_Lancer_la_requête_à_partir_de_Excel_Files3[[#This Row],[Aide Publique Obtenue]]/Tableau_Lancer_la_requête_à_partir_de_Excel_Files3[[#This Row],[Coût total]]</f>
        <v>0.69999837141507748</v>
      </c>
      <c r="K22" s="6">
        <f>Tableau_Lancer_la_requête_à_partir_de_Excel_Files3[[#This Row],[Etat]]+Tableau_Lancer_la_requête_à_partir_de_Excel_Files3[[#This Row],[Régions]]+Tableau_Lancer_la_requête_à_partir_de_Excel_Files3[[#This Row],[Départements]]+Tableau_Lancer_la_requête_à_partir_de_Excel_Files3[[#This Row],[''FEDER'']]</f>
        <v>42982</v>
      </c>
      <c r="L22" s="7">
        <f>Tableau_Lancer_la_requête_à_partir_de_Excel_Files3[[#This Row],[Aide Massif Obtenu]]/Tableau_Lancer_la_requête_à_partir_de_Excel_Files3[[#This Row],[Coût total]]</f>
        <v>0.69999837141507748</v>
      </c>
      <c r="M22" s="9">
        <f>Tableau_Lancer_la_requête_à_partir_de_Excel_Files3[[#This Row],[''FNADT'']]+Tableau_Lancer_la_requête_à_partir_de_Excel_Files3[[#This Row],[''Agriculture'']]</f>
        <v>12281</v>
      </c>
      <c r="N22" s="6">
        <v>12281</v>
      </c>
      <c r="O22" s="6"/>
      <c r="P22" s="9">
        <f>Tableau_Lancer_la_requête_à_partir_de_Excel_Files3[[#This Row],[''ALPC'']]+Tableau_Lancer_la_requête_à_partir_de_Excel_Files3[[#This Row],[''AURA'']]+Tableau_Lancer_la_requête_à_partir_de_Excel_Files3[[#This Row],[''BFC'']]+Tableau_Lancer_la_requête_à_partir_de_Excel_Files3[[#This Row],[''LRMP'']]</f>
        <v>0</v>
      </c>
      <c r="Q22" s="6"/>
      <c r="R22" s="6"/>
      <c r="S22" s="6"/>
      <c r="T22" s="6"/>
      <c r="U22" s="9">
        <f>Tableau_Lancer_la_requête_à_partir_de_Excel_Files3[[#This Row],[''03'']]+Tableau_Lancer_la_requête_à_partir_de_Excel_Files3[[#This Row],[''07'']]+Tableau_Lancer_la_requête_à_partir_de_Excel_Files3[[#This Row],[''11'']]+Tableau_Lancer_la_requête_à_partir_de_Excel_Files3[[#This Row],[''12'']]+Tableau_Lancer_la_requête_à_partir_de_Excel_Files3[[#This Row],[''15'']]+Tableau_Lancer_la_requête_à_partir_de_Excel_Files3[[#This Row],[''21'']]+Tableau_Lancer_la_requête_à_partir_de_Excel_Files3[[#This Row],[''19'']]+Tableau_Lancer_la_requête_à_partir_de_Excel_Files3[[#This Row],[''23'']]+Tableau_Lancer_la_requête_à_partir_de_Excel_Files3[[#This Row],[''30'']]+Tableau_Lancer_la_requête_à_partir_de_Excel_Files3[[#This Row],[''34'']]+Tableau_Lancer_la_requête_à_partir_de_Excel_Files3[[#This Row],[''42'']]+Tableau_Lancer_la_requête_à_partir_de_Excel_Files3[[#This Row],[''43'']]+Tableau_Lancer_la_requête_à_partir_de_Excel_Files3[[#This Row],[''46'']]+Tableau_Lancer_la_requête_à_partir_de_Excel_Files3[[#This Row],[''48'']]+Tableau_Lancer_la_requête_à_partir_de_Excel_Files3[[#This Row],[''58'']]+Tableau_Lancer_la_requête_à_partir_de_Excel_Files3[[#This Row],[''63'']]+Tableau_Lancer_la_requête_à_partir_de_Excel_Files3[[#This Row],[''69'']]+Tableau_Lancer_la_requête_à_partir_de_Excel_Files3[[#This Row],[''71'']]+Tableau_Lancer_la_requête_à_partir_de_Excel_Files3[[#This Row],[''81'']]+Tableau_Lancer_la_requête_à_partir_de_Excel_Files3[[#This Row],[''82'']]+Tableau_Lancer_la_requête_à_partir_de_Excel_Files3[[#This Row],[''87'']]+Tableau_Lancer_la_requête_à_partir_de_Excel_Files3[[#This Row],[''89'']]</f>
        <v>0</v>
      </c>
      <c r="V22" s="6"/>
      <c r="W22" s="6"/>
      <c r="X22" s="6"/>
      <c r="Y22" s="6"/>
      <c r="Z22" s="6"/>
      <c r="AA22" s="6"/>
      <c r="AB22" s="6"/>
      <c r="AC22" s="6"/>
      <c r="AD22" s="6"/>
      <c r="AE22" s="6"/>
      <c r="AF22" s="6"/>
      <c r="AG22" s="6"/>
      <c r="AH22" s="6"/>
      <c r="AI22" s="6"/>
      <c r="AJ22" s="6"/>
      <c r="AK22" s="6"/>
      <c r="AL22" s="6"/>
      <c r="AM22" s="6"/>
      <c r="AN22" s="6"/>
      <c r="AO22" s="6"/>
      <c r="AP22" s="6"/>
      <c r="AQ22" s="6"/>
      <c r="AR22" s="6">
        <v>30701</v>
      </c>
      <c r="AS22" s="6">
        <v>0</v>
      </c>
      <c r="AT22" s="6"/>
      <c r="CO22" s="3"/>
      <c r="CP22" s="3"/>
      <c r="CQ22" s="3"/>
      <c r="CR22" s="3"/>
      <c r="CS22" s="3"/>
      <c r="CT22" s="3"/>
      <c r="CU22" s="3"/>
      <c r="CV22" s="3"/>
      <c r="CW22" s="3"/>
      <c r="CX22" s="3"/>
      <c r="CY22" s="3"/>
      <c r="CZ22" s="3"/>
      <c r="DA22" s="3"/>
      <c r="DB22" s="3"/>
      <c r="DC22" s="3"/>
      <c r="DD22" s="3"/>
      <c r="DE22" s="3"/>
      <c r="DF22" s="3"/>
      <c r="DG22" s="3"/>
      <c r="DH22" s="3"/>
      <c r="DI22" s="3"/>
      <c r="DJ22" s="3"/>
    </row>
    <row r="23" spans="1:114" ht="45" x14ac:dyDescent="0.25">
      <c r="A23" s="2" t="s">
        <v>6</v>
      </c>
      <c r="B23" s="8" t="s">
        <v>163</v>
      </c>
      <c r="C23" s="8" t="s">
        <v>160</v>
      </c>
      <c r="D23" s="1" t="s">
        <v>161</v>
      </c>
      <c r="E23" s="1" t="s">
        <v>162</v>
      </c>
      <c r="F23" s="6">
        <v>80500</v>
      </c>
      <c r="G23" s="6">
        <v>78066.7</v>
      </c>
      <c r="H23" s="6">
        <f>IF(Tableau_Lancer_la_requête_à_partir_de_Excel_Files3[[#This Row],[Coût total Eligible FEDER]]="",Tableau_Lancer_la_requête_à_partir_de_Excel_Files3[[#This Row],[Coût total déposé]],Tableau_Lancer_la_requête_à_partir_de_Excel_Files3[[#This Row],[Coût total Eligible FEDER]])</f>
        <v>78066.7</v>
      </c>
      <c r="I23" s="6">
        <f>Tableau_Lancer_la_requête_à_partir_de_Excel_Files3[[#This Row],[Aide Massif Obtenu]]+Tableau_Lancer_la_requête_à_partir_de_Excel_Files3[[#This Row],[''Autre Public'']]</f>
        <v>46839</v>
      </c>
      <c r="J23" s="7">
        <f>Tableau_Lancer_la_requête_à_partir_de_Excel_Files3[[#This Row],[Aide Publique Obtenue]]/Tableau_Lancer_la_requête_à_partir_de_Excel_Files3[[#This Row],[Coût total]]</f>
        <v>0.59998693424981464</v>
      </c>
      <c r="K23" s="6">
        <f>Tableau_Lancer_la_requête_à_partir_de_Excel_Files3[[#This Row],[Etat]]+Tableau_Lancer_la_requête_à_partir_de_Excel_Files3[[#This Row],[Régions]]+Tableau_Lancer_la_requête_à_partir_de_Excel_Files3[[#This Row],[Départements]]+Tableau_Lancer_la_requête_à_partir_de_Excel_Files3[[#This Row],[''FEDER'']]</f>
        <v>46839</v>
      </c>
      <c r="L23" s="7">
        <f>Tableau_Lancer_la_requête_à_partir_de_Excel_Files3[[#This Row],[Aide Massif Obtenu]]/Tableau_Lancer_la_requête_à_partir_de_Excel_Files3[[#This Row],[Coût total]]</f>
        <v>0.59998693424981464</v>
      </c>
      <c r="M23" s="9">
        <f>Tableau_Lancer_la_requête_à_partir_de_Excel_Files3[[#This Row],[''FNADT'']]+Tableau_Lancer_la_requête_à_partir_de_Excel_Files3[[#This Row],[''Agriculture'']]</f>
        <v>15613</v>
      </c>
      <c r="N23" s="6">
        <v>15613</v>
      </c>
      <c r="O23" s="6"/>
      <c r="P23" s="9">
        <f>Tableau_Lancer_la_requête_à_partir_de_Excel_Files3[[#This Row],[''ALPC'']]+Tableau_Lancer_la_requête_à_partir_de_Excel_Files3[[#This Row],[''AURA'']]+Tableau_Lancer_la_requête_à_partir_de_Excel_Files3[[#This Row],[''BFC'']]+Tableau_Lancer_la_requête_à_partir_de_Excel_Files3[[#This Row],[''LRMP'']]</f>
        <v>0</v>
      </c>
      <c r="Q23" s="6"/>
      <c r="R23" s="6"/>
      <c r="S23" s="6"/>
      <c r="T23" s="6"/>
      <c r="U23" s="9">
        <f>Tableau_Lancer_la_requête_à_partir_de_Excel_Files3[[#This Row],[''03'']]+Tableau_Lancer_la_requête_à_partir_de_Excel_Files3[[#This Row],[''07'']]+Tableau_Lancer_la_requête_à_partir_de_Excel_Files3[[#This Row],[''11'']]+Tableau_Lancer_la_requête_à_partir_de_Excel_Files3[[#This Row],[''12'']]+Tableau_Lancer_la_requête_à_partir_de_Excel_Files3[[#This Row],[''15'']]+Tableau_Lancer_la_requête_à_partir_de_Excel_Files3[[#This Row],[''21'']]+Tableau_Lancer_la_requête_à_partir_de_Excel_Files3[[#This Row],[''19'']]+Tableau_Lancer_la_requête_à_partir_de_Excel_Files3[[#This Row],[''23'']]+Tableau_Lancer_la_requête_à_partir_de_Excel_Files3[[#This Row],[''30'']]+Tableau_Lancer_la_requête_à_partir_de_Excel_Files3[[#This Row],[''34'']]+Tableau_Lancer_la_requête_à_partir_de_Excel_Files3[[#This Row],[''42'']]+Tableau_Lancer_la_requête_à_partir_de_Excel_Files3[[#This Row],[''43'']]+Tableau_Lancer_la_requête_à_partir_de_Excel_Files3[[#This Row],[''46'']]+Tableau_Lancer_la_requête_à_partir_de_Excel_Files3[[#This Row],[''48'']]+Tableau_Lancer_la_requête_à_partir_de_Excel_Files3[[#This Row],[''58'']]+Tableau_Lancer_la_requête_à_partir_de_Excel_Files3[[#This Row],[''63'']]+Tableau_Lancer_la_requête_à_partir_de_Excel_Files3[[#This Row],[''69'']]+Tableau_Lancer_la_requête_à_partir_de_Excel_Files3[[#This Row],[''71'']]+Tableau_Lancer_la_requête_à_partir_de_Excel_Files3[[#This Row],[''81'']]+Tableau_Lancer_la_requête_à_partir_de_Excel_Files3[[#This Row],[''82'']]+Tableau_Lancer_la_requête_à_partir_de_Excel_Files3[[#This Row],[''87'']]+Tableau_Lancer_la_requête_à_partir_de_Excel_Files3[[#This Row],[''89'']]</f>
        <v>0</v>
      </c>
      <c r="V23" s="6"/>
      <c r="W23" s="6"/>
      <c r="X23" s="6"/>
      <c r="Y23" s="6"/>
      <c r="Z23" s="6"/>
      <c r="AA23" s="6"/>
      <c r="AB23" s="6"/>
      <c r="AC23" s="6"/>
      <c r="AD23" s="6"/>
      <c r="AE23" s="6"/>
      <c r="AF23" s="6"/>
      <c r="AG23" s="6"/>
      <c r="AH23" s="6"/>
      <c r="AI23" s="6"/>
      <c r="AJ23" s="6"/>
      <c r="AK23" s="6"/>
      <c r="AL23" s="6"/>
      <c r="AM23" s="6"/>
      <c r="AN23" s="6"/>
      <c r="AO23" s="6"/>
      <c r="AP23" s="6"/>
      <c r="AQ23" s="6"/>
      <c r="AR23" s="6">
        <v>31226</v>
      </c>
      <c r="AS23" s="6">
        <v>0</v>
      </c>
      <c r="AT23" s="6"/>
      <c r="CO23" s="3"/>
      <c r="CP23" s="3"/>
      <c r="CQ23" s="3"/>
      <c r="CR23" s="3"/>
      <c r="CS23" s="3"/>
      <c r="CT23" s="3"/>
      <c r="CU23" s="3"/>
      <c r="CV23" s="3"/>
      <c r="CW23" s="3"/>
      <c r="CX23" s="3"/>
      <c r="CY23" s="3"/>
      <c r="CZ23" s="3"/>
      <c r="DA23" s="3"/>
      <c r="DB23" s="3"/>
      <c r="DC23" s="3"/>
      <c r="DD23" s="3"/>
      <c r="DE23" s="3"/>
      <c r="DF23" s="3"/>
      <c r="DG23" s="3"/>
      <c r="DH23" s="3"/>
      <c r="DI23" s="3"/>
      <c r="DJ23" s="3"/>
    </row>
    <row r="24" spans="1:114" ht="45" x14ac:dyDescent="0.25">
      <c r="A24" s="2" t="s">
        <v>6</v>
      </c>
      <c r="B24" s="8" t="s">
        <v>166</v>
      </c>
      <c r="C24" s="8" t="s">
        <v>164</v>
      </c>
      <c r="D24" s="1" t="s">
        <v>165</v>
      </c>
      <c r="E24" s="1" t="s">
        <v>162</v>
      </c>
      <c r="F24" s="6">
        <v>80500</v>
      </c>
      <c r="G24" s="6">
        <v>78198.7</v>
      </c>
      <c r="H24" s="6">
        <f>IF(Tableau_Lancer_la_requête_à_partir_de_Excel_Files3[[#This Row],[Coût total Eligible FEDER]]="",Tableau_Lancer_la_requête_à_partir_de_Excel_Files3[[#This Row],[Coût total déposé]],Tableau_Lancer_la_requête_à_partir_de_Excel_Files3[[#This Row],[Coût total Eligible FEDER]])</f>
        <v>78198.7</v>
      </c>
      <c r="I24" s="6">
        <f>Tableau_Lancer_la_requête_à_partir_de_Excel_Files3[[#This Row],[Aide Massif Obtenu]]+Tableau_Lancer_la_requête_à_partir_de_Excel_Files3[[#This Row],[''Autre Public'']]</f>
        <v>44518</v>
      </c>
      <c r="J24" s="7">
        <f>Tableau_Lancer_la_requête_à_partir_de_Excel_Files3[[#This Row],[Aide Publique Obtenue]]/Tableau_Lancer_la_requête_à_partir_de_Excel_Files3[[#This Row],[Coût total]]</f>
        <v>0.56929335142400073</v>
      </c>
      <c r="K24" s="6">
        <f>Tableau_Lancer_la_requête_à_partir_de_Excel_Files3[[#This Row],[Etat]]+Tableau_Lancer_la_requête_à_partir_de_Excel_Files3[[#This Row],[Régions]]+Tableau_Lancer_la_requête_à_partir_de_Excel_Files3[[#This Row],[Départements]]+Tableau_Lancer_la_requête_à_partir_de_Excel_Files3[[#This Row],[''FEDER'']]</f>
        <v>44518</v>
      </c>
      <c r="L24" s="7">
        <f>Tableau_Lancer_la_requête_à_partir_de_Excel_Files3[[#This Row],[Aide Massif Obtenu]]/Tableau_Lancer_la_requête_à_partir_de_Excel_Files3[[#This Row],[Coût total]]</f>
        <v>0.56929335142400073</v>
      </c>
      <c r="M24" s="9">
        <f>Tableau_Lancer_la_requête_à_partir_de_Excel_Files3[[#This Row],[''FNADT'']]+Tableau_Lancer_la_requête_à_partir_de_Excel_Files3[[#This Row],[''Agriculture'']]</f>
        <v>13239</v>
      </c>
      <c r="N24" s="6">
        <v>13239</v>
      </c>
      <c r="O24" s="6"/>
      <c r="P24" s="9">
        <f>Tableau_Lancer_la_requête_à_partir_de_Excel_Files3[[#This Row],[''ALPC'']]+Tableau_Lancer_la_requête_à_partir_de_Excel_Files3[[#This Row],[''AURA'']]+Tableau_Lancer_la_requête_à_partir_de_Excel_Files3[[#This Row],[''BFC'']]+Tableau_Lancer_la_requête_à_partir_de_Excel_Files3[[#This Row],[''LRMP'']]</f>
        <v>0</v>
      </c>
      <c r="Q24" s="6"/>
      <c r="R24" s="6"/>
      <c r="S24" s="6"/>
      <c r="T24" s="6"/>
      <c r="U24" s="9">
        <f>Tableau_Lancer_la_requête_à_partir_de_Excel_Files3[[#This Row],[''03'']]+Tableau_Lancer_la_requête_à_partir_de_Excel_Files3[[#This Row],[''07'']]+Tableau_Lancer_la_requête_à_partir_de_Excel_Files3[[#This Row],[''11'']]+Tableau_Lancer_la_requête_à_partir_de_Excel_Files3[[#This Row],[''12'']]+Tableau_Lancer_la_requête_à_partir_de_Excel_Files3[[#This Row],[''15'']]+Tableau_Lancer_la_requête_à_partir_de_Excel_Files3[[#This Row],[''21'']]+Tableau_Lancer_la_requête_à_partir_de_Excel_Files3[[#This Row],[''19'']]+Tableau_Lancer_la_requête_à_partir_de_Excel_Files3[[#This Row],[''23'']]+Tableau_Lancer_la_requête_à_partir_de_Excel_Files3[[#This Row],[''30'']]+Tableau_Lancer_la_requête_à_partir_de_Excel_Files3[[#This Row],[''34'']]+Tableau_Lancer_la_requête_à_partir_de_Excel_Files3[[#This Row],[''42'']]+Tableau_Lancer_la_requête_à_partir_de_Excel_Files3[[#This Row],[''43'']]+Tableau_Lancer_la_requête_à_partir_de_Excel_Files3[[#This Row],[''46'']]+Tableau_Lancer_la_requête_à_partir_de_Excel_Files3[[#This Row],[''48'']]+Tableau_Lancer_la_requête_à_partir_de_Excel_Files3[[#This Row],[''58'']]+Tableau_Lancer_la_requête_à_partir_de_Excel_Files3[[#This Row],[''63'']]+Tableau_Lancer_la_requête_à_partir_de_Excel_Files3[[#This Row],[''69'']]+Tableau_Lancer_la_requête_à_partir_de_Excel_Files3[[#This Row],[''71'']]+Tableau_Lancer_la_requête_à_partir_de_Excel_Files3[[#This Row],[''81'']]+Tableau_Lancer_la_requête_à_partir_de_Excel_Files3[[#This Row],[''82'']]+Tableau_Lancer_la_requête_à_partir_de_Excel_Files3[[#This Row],[''87'']]+Tableau_Lancer_la_requête_à_partir_de_Excel_Files3[[#This Row],[''89'']]</f>
        <v>0</v>
      </c>
      <c r="V24" s="6"/>
      <c r="W24" s="6"/>
      <c r="X24" s="6"/>
      <c r="Y24" s="6"/>
      <c r="Z24" s="6"/>
      <c r="AA24" s="6"/>
      <c r="AB24" s="6"/>
      <c r="AC24" s="6"/>
      <c r="AD24" s="6"/>
      <c r="AE24" s="6"/>
      <c r="AF24" s="6"/>
      <c r="AG24" s="6"/>
      <c r="AH24" s="6"/>
      <c r="AI24" s="6"/>
      <c r="AJ24" s="6"/>
      <c r="AK24" s="6"/>
      <c r="AL24" s="6"/>
      <c r="AM24" s="6"/>
      <c r="AN24" s="6"/>
      <c r="AO24" s="6"/>
      <c r="AP24" s="6"/>
      <c r="AQ24" s="6"/>
      <c r="AR24" s="6">
        <v>31279</v>
      </c>
      <c r="AS24" s="6">
        <v>0</v>
      </c>
      <c r="AT24" s="6"/>
      <c r="CO24" s="3"/>
      <c r="CP24" s="3"/>
      <c r="CQ24" s="3"/>
      <c r="CR24" s="3"/>
      <c r="CS24" s="3"/>
      <c r="CT24" s="3"/>
      <c r="CU24" s="3"/>
      <c r="CV24" s="3"/>
      <c r="CW24" s="3"/>
      <c r="CX24" s="3"/>
      <c r="CY24" s="3"/>
      <c r="CZ24" s="3"/>
      <c r="DA24" s="3"/>
      <c r="DB24" s="3"/>
      <c r="DC24" s="3"/>
      <c r="DD24" s="3"/>
      <c r="DE24" s="3"/>
      <c r="DF24" s="3"/>
      <c r="DG24" s="3"/>
      <c r="DH24" s="3"/>
      <c r="DI24" s="3"/>
      <c r="DJ24" s="3"/>
    </row>
    <row r="25" spans="1:114" ht="30" x14ac:dyDescent="0.25">
      <c r="A25" s="2" t="s">
        <v>6</v>
      </c>
      <c r="B25" s="8" t="s">
        <v>167</v>
      </c>
      <c r="C25" s="8" t="s">
        <v>228</v>
      </c>
      <c r="D25" s="1" t="s">
        <v>168</v>
      </c>
      <c r="E25" s="1" t="s">
        <v>169</v>
      </c>
      <c r="F25" s="6">
        <v>329512.9916666667</v>
      </c>
      <c r="G25" s="6">
        <v>330859.93</v>
      </c>
      <c r="H25" s="6">
        <f>IF(Tableau_Lancer_la_requête_à_partir_de_Excel_Files3[[#This Row],[Coût total Eligible FEDER]]="",Tableau_Lancer_la_requête_à_partir_de_Excel_Files3[[#This Row],[Coût total déposé]],Tableau_Lancer_la_requête_à_partir_de_Excel_Files3[[#This Row],[Coût total Eligible FEDER]])</f>
        <v>330859.93</v>
      </c>
      <c r="I25" s="6">
        <f>Tableau_Lancer_la_requête_à_partir_de_Excel_Files3[[#This Row],[Aide Massif Obtenu]]+Tableau_Lancer_la_requête_à_partir_de_Excel_Files3[[#This Row],[''Autre Public'']]</f>
        <v>198515</v>
      </c>
      <c r="J25" s="7">
        <f>Tableau_Lancer_la_requête_à_partir_de_Excel_Files3[[#This Row],[Aide Publique Obtenue]]/Tableau_Lancer_la_requête_à_partir_de_Excel_Files3[[#This Row],[Coût total]]</f>
        <v>0.59999710451489241</v>
      </c>
      <c r="K25" s="6">
        <f>Tableau_Lancer_la_requête_à_partir_de_Excel_Files3[[#This Row],[Etat]]+Tableau_Lancer_la_requête_à_partir_de_Excel_Files3[[#This Row],[Régions]]+Tableau_Lancer_la_requête_à_partir_de_Excel_Files3[[#This Row],[Départements]]+Tableau_Lancer_la_requête_à_partir_de_Excel_Files3[[#This Row],[''FEDER'']]</f>
        <v>198515</v>
      </c>
      <c r="L25" s="7">
        <f>Tableau_Lancer_la_requête_à_partir_de_Excel_Files3[[#This Row],[Aide Massif Obtenu]]/Tableau_Lancer_la_requête_à_partir_de_Excel_Files3[[#This Row],[Coût total]]</f>
        <v>0.59999710451489241</v>
      </c>
      <c r="M25" s="9">
        <f>Tableau_Lancer_la_requête_à_partir_de_Excel_Files3[[#This Row],[''FNADT'']]+Tableau_Lancer_la_requête_à_partir_de_Excel_Files3[[#This Row],[''Agriculture'']]</f>
        <v>0</v>
      </c>
      <c r="N25" s="6"/>
      <c r="O25" s="6"/>
      <c r="P25" s="9">
        <f>Tableau_Lancer_la_requête_à_partir_de_Excel_Files3[[#This Row],[''ALPC'']]+Tableau_Lancer_la_requête_à_partir_de_Excel_Files3[[#This Row],[''AURA'']]+Tableau_Lancer_la_requête_à_partir_de_Excel_Files3[[#This Row],[''BFC'']]+Tableau_Lancer_la_requête_à_partir_de_Excel_Files3[[#This Row],[''LRMP'']]</f>
        <v>0</v>
      </c>
      <c r="Q25" s="6"/>
      <c r="R25" s="6"/>
      <c r="S25" s="6"/>
      <c r="T25" s="6"/>
      <c r="U25" s="9">
        <f>Tableau_Lancer_la_requête_à_partir_de_Excel_Files3[[#This Row],[''03'']]+Tableau_Lancer_la_requête_à_partir_de_Excel_Files3[[#This Row],[''07'']]+Tableau_Lancer_la_requête_à_partir_de_Excel_Files3[[#This Row],[''11'']]+Tableau_Lancer_la_requête_à_partir_de_Excel_Files3[[#This Row],[''12'']]+Tableau_Lancer_la_requête_à_partir_de_Excel_Files3[[#This Row],[''15'']]+Tableau_Lancer_la_requête_à_partir_de_Excel_Files3[[#This Row],[''21'']]+Tableau_Lancer_la_requête_à_partir_de_Excel_Files3[[#This Row],[''19'']]+Tableau_Lancer_la_requête_à_partir_de_Excel_Files3[[#This Row],[''23'']]+Tableau_Lancer_la_requête_à_partir_de_Excel_Files3[[#This Row],[''30'']]+Tableau_Lancer_la_requête_à_partir_de_Excel_Files3[[#This Row],[''34'']]+Tableau_Lancer_la_requête_à_partir_de_Excel_Files3[[#This Row],[''42'']]+Tableau_Lancer_la_requête_à_partir_de_Excel_Files3[[#This Row],[''43'']]+Tableau_Lancer_la_requête_à_partir_de_Excel_Files3[[#This Row],[''46'']]+Tableau_Lancer_la_requête_à_partir_de_Excel_Files3[[#This Row],[''48'']]+Tableau_Lancer_la_requête_à_partir_de_Excel_Files3[[#This Row],[''58'']]+Tableau_Lancer_la_requête_à_partir_de_Excel_Files3[[#This Row],[''63'']]+Tableau_Lancer_la_requête_à_partir_de_Excel_Files3[[#This Row],[''69'']]+Tableau_Lancer_la_requête_à_partir_de_Excel_Files3[[#This Row],[''71'']]+Tableau_Lancer_la_requête_à_partir_de_Excel_Files3[[#This Row],[''81'']]+Tableau_Lancer_la_requête_à_partir_de_Excel_Files3[[#This Row],[''82'']]+Tableau_Lancer_la_requête_à_partir_de_Excel_Files3[[#This Row],[''87'']]+Tableau_Lancer_la_requête_à_partir_de_Excel_Files3[[#This Row],[''89'']]</f>
        <v>0</v>
      </c>
      <c r="V25" s="6"/>
      <c r="W25" s="6"/>
      <c r="X25" s="6"/>
      <c r="Y25" s="6"/>
      <c r="Z25" s="6"/>
      <c r="AA25" s="6"/>
      <c r="AB25" s="6"/>
      <c r="AC25" s="6"/>
      <c r="AD25" s="6"/>
      <c r="AE25" s="6"/>
      <c r="AF25" s="6"/>
      <c r="AG25" s="6"/>
      <c r="AH25" s="6"/>
      <c r="AI25" s="6"/>
      <c r="AJ25" s="6"/>
      <c r="AK25" s="6"/>
      <c r="AL25" s="6"/>
      <c r="AM25" s="6"/>
      <c r="AN25" s="6"/>
      <c r="AO25" s="6"/>
      <c r="AP25" s="6"/>
      <c r="AQ25" s="6"/>
      <c r="AR25" s="6">
        <v>198515</v>
      </c>
      <c r="AS25" s="6">
        <v>0</v>
      </c>
      <c r="AT25" s="6"/>
      <c r="CO25" s="3"/>
      <c r="CP25" s="3"/>
      <c r="CQ25" s="3"/>
      <c r="CR25" s="3"/>
      <c r="CS25" s="3"/>
      <c r="CT25" s="3"/>
      <c r="CU25" s="3"/>
      <c r="CV25" s="3"/>
      <c r="CW25" s="3"/>
      <c r="CX25" s="3"/>
      <c r="CY25" s="3"/>
      <c r="CZ25" s="3"/>
      <c r="DA25" s="3"/>
      <c r="DB25" s="3"/>
      <c r="DC25" s="3"/>
      <c r="DD25" s="3"/>
      <c r="DE25" s="3"/>
      <c r="DF25" s="3"/>
      <c r="DG25" s="3"/>
      <c r="DH25" s="3"/>
      <c r="DI25" s="3"/>
      <c r="DJ25" s="3"/>
    </row>
    <row r="26" spans="1:114" ht="30" x14ac:dyDescent="0.25">
      <c r="A26" s="2" t="s">
        <v>6</v>
      </c>
      <c r="B26" s="8" t="s">
        <v>170</v>
      </c>
      <c r="C26" s="8" t="s">
        <v>229</v>
      </c>
      <c r="D26" s="1" t="s">
        <v>10</v>
      </c>
      <c r="E26" s="1" t="s">
        <v>171</v>
      </c>
      <c r="F26" s="6">
        <v>199703.22</v>
      </c>
      <c r="G26" s="6">
        <v>178308.45</v>
      </c>
      <c r="H26" s="6">
        <f>IF(Tableau_Lancer_la_requête_à_partir_de_Excel_Files3[[#This Row],[Coût total Eligible FEDER]]="",Tableau_Lancer_la_requête_à_partir_de_Excel_Files3[[#This Row],[Coût total déposé]],Tableau_Lancer_la_requête_à_partir_de_Excel_Files3[[#This Row],[Coût total Eligible FEDER]])</f>
        <v>178308.45</v>
      </c>
      <c r="I26" s="6">
        <f>Tableau_Lancer_la_requête_à_partir_de_Excel_Files3[[#This Row],[Aide Massif Obtenu]]+Tableau_Lancer_la_requête_à_partir_de_Excel_Files3[[#This Row],[''Autre Public'']]</f>
        <v>124815.69</v>
      </c>
      <c r="J26" s="7">
        <f>Tableau_Lancer_la_requête_à_partir_de_Excel_Files3[[#This Row],[Aide Publique Obtenue]]/Tableau_Lancer_la_requête_à_partir_de_Excel_Files3[[#This Row],[Coût total]]</f>
        <v>0.69999873814168645</v>
      </c>
      <c r="K26" s="6">
        <f>Tableau_Lancer_la_requête_à_partir_de_Excel_Files3[[#This Row],[Etat]]+Tableau_Lancer_la_requête_à_partir_de_Excel_Files3[[#This Row],[Régions]]+Tableau_Lancer_la_requête_à_partir_de_Excel_Files3[[#This Row],[Départements]]+Tableau_Lancer_la_requête_à_partir_de_Excel_Files3[[#This Row],[''FEDER'']]</f>
        <v>124815.69</v>
      </c>
      <c r="L26" s="7">
        <f>Tableau_Lancer_la_requête_à_partir_de_Excel_Files3[[#This Row],[Aide Massif Obtenu]]/Tableau_Lancer_la_requête_à_partir_de_Excel_Files3[[#This Row],[Coût total]]</f>
        <v>0.69999873814168645</v>
      </c>
      <c r="M26" s="9">
        <f>Tableau_Lancer_la_requête_à_partir_de_Excel_Files3[[#This Row],[''FNADT'']]+Tableau_Lancer_la_requête_à_partir_de_Excel_Files3[[#This Row],[''Agriculture'']]</f>
        <v>35661.69</v>
      </c>
      <c r="N26" s="6">
        <v>35661.69</v>
      </c>
      <c r="O26" s="6"/>
      <c r="P26" s="9">
        <f>Tableau_Lancer_la_requête_à_partir_de_Excel_Files3[[#This Row],[''ALPC'']]+Tableau_Lancer_la_requête_à_partir_de_Excel_Files3[[#This Row],[''AURA'']]+Tableau_Lancer_la_requête_à_partir_de_Excel_Files3[[#This Row],[''BFC'']]+Tableau_Lancer_la_requête_à_partir_de_Excel_Files3[[#This Row],[''LRMP'']]</f>
        <v>0</v>
      </c>
      <c r="Q26" s="6"/>
      <c r="R26" s="6"/>
      <c r="S26" s="6"/>
      <c r="T26" s="6"/>
      <c r="U26" s="9">
        <f>Tableau_Lancer_la_requête_à_partir_de_Excel_Files3[[#This Row],[''03'']]+Tableau_Lancer_la_requête_à_partir_de_Excel_Files3[[#This Row],[''07'']]+Tableau_Lancer_la_requête_à_partir_de_Excel_Files3[[#This Row],[''11'']]+Tableau_Lancer_la_requête_à_partir_de_Excel_Files3[[#This Row],[''12'']]+Tableau_Lancer_la_requête_à_partir_de_Excel_Files3[[#This Row],[''15'']]+Tableau_Lancer_la_requête_à_partir_de_Excel_Files3[[#This Row],[''21'']]+Tableau_Lancer_la_requête_à_partir_de_Excel_Files3[[#This Row],[''19'']]+Tableau_Lancer_la_requête_à_partir_de_Excel_Files3[[#This Row],[''23'']]+Tableau_Lancer_la_requête_à_partir_de_Excel_Files3[[#This Row],[''30'']]+Tableau_Lancer_la_requête_à_partir_de_Excel_Files3[[#This Row],[''34'']]+Tableau_Lancer_la_requête_à_partir_de_Excel_Files3[[#This Row],[''42'']]+Tableau_Lancer_la_requête_à_partir_de_Excel_Files3[[#This Row],[''43'']]+Tableau_Lancer_la_requête_à_partir_de_Excel_Files3[[#This Row],[''46'']]+Tableau_Lancer_la_requête_à_partir_de_Excel_Files3[[#This Row],[''48'']]+Tableau_Lancer_la_requête_à_partir_de_Excel_Files3[[#This Row],[''58'']]+Tableau_Lancer_la_requête_à_partir_de_Excel_Files3[[#This Row],[''63'']]+Tableau_Lancer_la_requête_à_partir_de_Excel_Files3[[#This Row],[''69'']]+Tableau_Lancer_la_requête_à_partir_de_Excel_Files3[[#This Row],[''71'']]+Tableau_Lancer_la_requête_à_partir_de_Excel_Files3[[#This Row],[''81'']]+Tableau_Lancer_la_requête_à_partir_de_Excel_Files3[[#This Row],[''82'']]+Tableau_Lancer_la_requête_à_partir_de_Excel_Files3[[#This Row],[''87'']]+Tableau_Lancer_la_requête_à_partir_de_Excel_Files3[[#This Row],[''89'']]</f>
        <v>0</v>
      </c>
      <c r="V26" s="6"/>
      <c r="W26" s="6"/>
      <c r="X26" s="6"/>
      <c r="Y26" s="6"/>
      <c r="Z26" s="6"/>
      <c r="AA26" s="6"/>
      <c r="AB26" s="6"/>
      <c r="AC26" s="6"/>
      <c r="AD26" s="6"/>
      <c r="AE26" s="6"/>
      <c r="AF26" s="6"/>
      <c r="AG26" s="6"/>
      <c r="AH26" s="6"/>
      <c r="AI26" s="6"/>
      <c r="AJ26" s="6"/>
      <c r="AK26" s="6"/>
      <c r="AL26" s="6"/>
      <c r="AM26" s="6"/>
      <c r="AN26" s="6"/>
      <c r="AO26" s="6"/>
      <c r="AP26" s="6"/>
      <c r="AQ26" s="6"/>
      <c r="AR26" s="6">
        <v>89154</v>
      </c>
      <c r="AS26" s="6">
        <v>0</v>
      </c>
      <c r="AT26" s="6"/>
      <c r="CO26" s="3"/>
      <c r="CP26" s="3"/>
      <c r="CQ26" s="3"/>
      <c r="CR26" s="3"/>
      <c r="CS26" s="3"/>
      <c r="CT26" s="3"/>
      <c r="CU26" s="3"/>
      <c r="CV26" s="3"/>
      <c r="CW26" s="3"/>
      <c r="CX26" s="3"/>
      <c r="CY26" s="3"/>
      <c r="CZ26" s="3"/>
      <c r="DA26" s="3"/>
      <c r="DB26" s="3"/>
      <c r="DC26" s="3"/>
      <c r="DD26" s="3"/>
      <c r="DE26" s="3"/>
      <c r="DF26" s="3"/>
      <c r="DG26" s="3"/>
      <c r="DH26" s="3"/>
      <c r="DI26" s="3"/>
      <c r="DJ26" s="3"/>
    </row>
    <row r="27" spans="1:114" ht="30" x14ac:dyDescent="0.25">
      <c r="A27" s="2" t="s">
        <v>6</v>
      </c>
      <c r="B27" s="8" t="s">
        <v>172</v>
      </c>
      <c r="C27" s="8" t="s">
        <v>229</v>
      </c>
      <c r="D27" s="1" t="s">
        <v>11</v>
      </c>
      <c r="E27" s="1" t="s">
        <v>173</v>
      </c>
      <c r="F27" s="6">
        <v>325860.57928645902</v>
      </c>
      <c r="G27" s="6">
        <v>29951.95</v>
      </c>
      <c r="H27" s="6">
        <f>IF(Tableau_Lancer_la_requête_à_partir_de_Excel_Files3[[#This Row],[Coût total Eligible FEDER]]="",Tableau_Lancer_la_requête_à_partir_de_Excel_Files3[[#This Row],[Coût total déposé]],Tableau_Lancer_la_requête_à_partir_de_Excel_Files3[[#This Row],[Coût total Eligible FEDER]])</f>
        <v>29951.95</v>
      </c>
      <c r="I27" s="6">
        <f>Tableau_Lancer_la_requête_à_partir_de_Excel_Files3[[#This Row],[Aide Massif Obtenu]]+Tableau_Lancer_la_requête_à_partir_de_Excel_Files3[[#This Row],[''Autre Public'']]</f>
        <v>20966.39</v>
      </c>
      <c r="J27" s="7">
        <f>Tableau_Lancer_la_requête_à_partir_de_Excel_Files3[[#This Row],[Aide Publique Obtenue]]/Tableau_Lancer_la_requête_à_partir_de_Excel_Files3[[#This Row],[Coût total]]</f>
        <v>0.70000083467019669</v>
      </c>
      <c r="K27" s="6">
        <f>Tableau_Lancer_la_requête_à_partir_de_Excel_Files3[[#This Row],[Etat]]+Tableau_Lancer_la_requête_à_partir_de_Excel_Files3[[#This Row],[Régions]]+Tableau_Lancer_la_requête_à_partir_de_Excel_Files3[[#This Row],[Départements]]+Tableau_Lancer_la_requête_à_partir_de_Excel_Files3[[#This Row],[''FEDER'']]</f>
        <v>20966.39</v>
      </c>
      <c r="L27" s="7">
        <f>Tableau_Lancer_la_requête_à_partir_de_Excel_Files3[[#This Row],[Aide Massif Obtenu]]/Tableau_Lancer_la_requête_à_partir_de_Excel_Files3[[#This Row],[Coût total]]</f>
        <v>0.70000083467019669</v>
      </c>
      <c r="M27" s="9">
        <f>Tableau_Lancer_la_requête_à_partir_de_Excel_Files3[[#This Row],[''FNADT'']]+Tableau_Lancer_la_requête_à_partir_de_Excel_Files3[[#This Row],[''Agriculture'']]</f>
        <v>5990.39</v>
      </c>
      <c r="N27" s="6">
        <v>5990.39</v>
      </c>
      <c r="O27" s="6"/>
      <c r="P27" s="9">
        <f>Tableau_Lancer_la_requête_à_partir_de_Excel_Files3[[#This Row],[''ALPC'']]+Tableau_Lancer_la_requête_à_partir_de_Excel_Files3[[#This Row],[''AURA'']]+Tableau_Lancer_la_requête_à_partir_de_Excel_Files3[[#This Row],[''BFC'']]+Tableau_Lancer_la_requête_à_partir_de_Excel_Files3[[#This Row],[''LRMP'']]</f>
        <v>0</v>
      </c>
      <c r="Q27" s="6"/>
      <c r="R27" s="6"/>
      <c r="S27" s="6"/>
      <c r="T27" s="6"/>
      <c r="U27" s="9">
        <f>Tableau_Lancer_la_requête_à_partir_de_Excel_Files3[[#This Row],[''03'']]+Tableau_Lancer_la_requête_à_partir_de_Excel_Files3[[#This Row],[''07'']]+Tableau_Lancer_la_requête_à_partir_de_Excel_Files3[[#This Row],[''11'']]+Tableau_Lancer_la_requête_à_partir_de_Excel_Files3[[#This Row],[''12'']]+Tableau_Lancer_la_requête_à_partir_de_Excel_Files3[[#This Row],[''15'']]+Tableau_Lancer_la_requête_à_partir_de_Excel_Files3[[#This Row],[''21'']]+Tableau_Lancer_la_requête_à_partir_de_Excel_Files3[[#This Row],[''19'']]+Tableau_Lancer_la_requête_à_partir_de_Excel_Files3[[#This Row],[''23'']]+Tableau_Lancer_la_requête_à_partir_de_Excel_Files3[[#This Row],[''30'']]+Tableau_Lancer_la_requête_à_partir_de_Excel_Files3[[#This Row],[''34'']]+Tableau_Lancer_la_requête_à_partir_de_Excel_Files3[[#This Row],[''42'']]+Tableau_Lancer_la_requête_à_partir_de_Excel_Files3[[#This Row],[''43'']]+Tableau_Lancer_la_requête_à_partir_de_Excel_Files3[[#This Row],[''46'']]+Tableau_Lancer_la_requête_à_partir_de_Excel_Files3[[#This Row],[''48'']]+Tableau_Lancer_la_requête_à_partir_de_Excel_Files3[[#This Row],[''58'']]+Tableau_Lancer_la_requête_à_partir_de_Excel_Files3[[#This Row],[''63'']]+Tableau_Lancer_la_requête_à_partir_de_Excel_Files3[[#This Row],[''69'']]+Tableau_Lancer_la_requête_à_partir_de_Excel_Files3[[#This Row],[''71'']]+Tableau_Lancer_la_requête_à_partir_de_Excel_Files3[[#This Row],[''81'']]+Tableau_Lancer_la_requête_à_partir_de_Excel_Files3[[#This Row],[''82'']]+Tableau_Lancer_la_requête_à_partir_de_Excel_Files3[[#This Row],[''87'']]+Tableau_Lancer_la_requête_à_partir_de_Excel_Files3[[#This Row],[''89'']]</f>
        <v>0</v>
      </c>
      <c r="V27" s="6"/>
      <c r="W27" s="6"/>
      <c r="X27" s="6"/>
      <c r="Y27" s="6"/>
      <c r="Z27" s="6"/>
      <c r="AA27" s="6"/>
      <c r="AB27" s="6"/>
      <c r="AC27" s="6"/>
      <c r="AD27" s="6"/>
      <c r="AE27" s="6"/>
      <c r="AF27" s="6"/>
      <c r="AG27" s="6"/>
      <c r="AH27" s="6"/>
      <c r="AI27" s="6"/>
      <c r="AJ27" s="6"/>
      <c r="AK27" s="6"/>
      <c r="AL27" s="6"/>
      <c r="AM27" s="6"/>
      <c r="AN27" s="6"/>
      <c r="AO27" s="6"/>
      <c r="AP27" s="6"/>
      <c r="AQ27" s="6"/>
      <c r="AR27" s="6">
        <v>14976</v>
      </c>
      <c r="AS27" s="6">
        <v>0</v>
      </c>
      <c r="AT27" s="6"/>
      <c r="CO27" s="3"/>
      <c r="CP27" s="3"/>
      <c r="CQ27" s="3"/>
      <c r="CR27" s="3"/>
      <c r="CS27" s="3"/>
      <c r="CT27" s="3"/>
      <c r="CU27" s="3"/>
      <c r="CV27" s="3"/>
      <c r="CW27" s="3"/>
      <c r="CX27" s="3"/>
      <c r="CY27" s="3"/>
      <c r="CZ27" s="3"/>
      <c r="DA27" s="3"/>
      <c r="DB27" s="3"/>
      <c r="DC27" s="3"/>
      <c r="DD27" s="3"/>
      <c r="DE27" s="3"/>
      <c r="DF27" s="3"/>
      <c r="DG27" s="3"/>
      <c r="DH27" s="3"/>
      <c r="DI27" s="3"/>
      <c r="DJ27" s="3"/>
    </row>
    <row r="28" spans="1:114" ht="30" x14ac:dyDescent="0.25">
      <c r="A28" s="2" t="s">
        <v>6</v>
      </c>
      <c r="B28" s="8" t="s">
        <v>174</v>
      </c>
      <c r="C28" s="8" t="s">
        <v>229</v>
      </c>
      <c r="D28" s="1" t="s">
        <v>175</v>
      </c>
      <c r="E28" s="1" t="s">
        <v>173</v>
      </c>
      <c r="F28" s="6">
        <v>136518.49699999997</v>
      </c>
      <c r="G28" s="6">
        <v>143108.35</v>
      </c>
      <c r="H28" s="6">
        <f>IF(Tableau_Lancer_la_requête_à_partir_de_Excel_Files3[[#This Row],[Coût total Eligible FEDER]]="",Tableau_Lancer_la_requête_à_partir_de_Excel_Files3[[#This Row],[Coût total déposé]],Tableau_Lancer_la_requête_à_partir_de_Excel_Files3[[#This Row],[Coût total Eligible FEDER]])</f>
        <v>143108.35</v>
      </c>
      <c r="I28" s="6">
        <f>Tableau_Lancer_la_requête_à_partir_de_Excel_Files3[[#This Row],[Aide Massif Obtenu]]+Tableau_Lancer_la_requête_à_partir_de_Excel_Files3[[#This Row],[''Autre Public'']]</f>
        <v>100175.67</v>
      </c>
      <c r="J28" s="7">
        <f>Tableau_Lancer_la_requête_à_partir_de_Excel_Files3[[#This Row],[Aide Publique Obtenue]]/Tableau_Lancer_la_requête_à_partir_de_Excel_Files3[[#This Row],[Coût total]]</f>
        <v>0.69999877715032</v>
      </c>
      <c r="K28" s="6">
        <f>Tableau_Lancer_la_requête_à_partir_de_Excel_Files3[[#This Row],[Etat]]+Tableau_Lancer_la_requête_à_partir_de_Excel_Files3[[#This Row],[Régions]]+Tableau_Lancer_la_requête_à_partir_de_Excel_Files3[[#This Row],[Départements]]+Tableau_Lancer_la_requête_à_partir_de_Excel_Files3[[#This Row],[''FEDER'']]</f>
        <v>100175.67</v>
      </c>
      <c r="L28" s="7">
        <f>Tableau_Lancer_la_requête_à_partir_de_Excel_Files3[[#This Row],[Aide Massif Obtenu]]/Tableau_Lancer_la_requête_à_partir_de_Excel_Files3[[#This Row],[Coût total]]</f>
        <v>0.69999877715032</v>
      </c>
      <c r="M28" s="9">
        <f>Tableau_Lancer_la_requête_à_partir_de_Excel_Files3[[#This Row],[''FNADT'']]+Tableau_Lancer_la_requête_à_partir_de_Excel_Files3[[#This Row],[''Agriculture'']]</f>
        <v>28621.67</v>
      </c>
      <c r="N28" s="6">
        <v>28621.67</v>
      </c>
      <c r="O28" s="6"/>
      <c r="P28" s="9">
        <f>Tableau_Lancer_la_requête_à_partir_de_Excel_Files3[[#This Row],[''ALPC'']]+Tableau_Lancer_la_requête_à_partir_de_Excel_Files3[[#This Row],[''AURA'']]+Tableau_Lancer_la_requête_à_partir_de_Excel_Files3[[#This Row],[''BFC'']]+Tableau_Lancer_la_requête_à_partir_de_Excel_Files3[[#This Row],[''LRMP'']]</f>
        <v>0</v>
      </c>
      <c r="Q28" s="6"/>
      <c r="R28" s="6"/>
      <c r="S28" s="6"/>
      <c r="T28" s="6"/>
      <c r="U28" s="9">
        <f>Tableau_Lancer_la_requête_à_partir_de_Excel_Files3[[#This Row],[''03'']]+Tableau_Lancer_la_requête_à_partir_de_Excel_Files3[[#This Row],[''07'']]+Tableau_Lancer_la_requête_à_partir_de_Excel_Files3[[#This Row],[''11'']]+Tableau_Lancer_la_requête_à_partir_de_Excel_Files3[[#This Row],[''12'']]+Tableau_Lancer_la_requête_à_partir_de_Excel_Files3[[#This Row],[''15'']]+Tableau_Lancer_la_requête_à_partir_de_Excel_Files3[[#This Row],[''21'']]+Tableau_Lancer_la_requête_à_partir_de_Excel_Files3[[#This Row],[''19'']]+Tableau_Lancer_la_requête_à_partir_de_Excel_Files3[[#This Row],[''23'']]+Tableau_Lancer_la_requête_à_partir_de_Excel_Files3[[#This Row],[''30'']]+Tableau_Lancer_la_requête_à_partir_de_Excel_Files3[[#This Row],[''34'']]+Tableau_Lancer_la_requête_à_partir_de_Excel_Files3[[#This Row],[''42'']]+Tableau_Lancer_la_requête_à_partir_de_Excel_Files3[[#This Row],[''43'']]+Tableau_Lancer_la_requête_à_partir_de_Excel_Files3[[#This Row],[''46'']]+Tableau_Lancer_la_requête_à_partir_de_Excel_Files3[[#This Row],[''48'']]+Tableau_Lancer_la_requête_à_partir_de_Excel_Files3[[#This Row],[''58'']]+Tableau_Lancer_la_requête_à_partir_de_Excel_Files3[[#This Row],[''63'']]+Tableau_Lancer_la_requête_à_partir_de_Excel_Files3[[#This Row],[''69'']]+Tableau_Lancer_la_requête_à_partir_de_Excel_Files3[[#This Row],[''71'']]+Tableau_Lancer_la_requête_à_partir_de_Excel_Files3[[#This Row],[''81'']]+Tableau_Lancer_la_requête_à_partir_de_Excel_Files3[[#This Row],[''82'']]+Tableau_Lancer_la_requête_à_partir_de_Excel_Files3[[#This Row],[''87'']]+Tableau_Lancer_la_requête_à_partir_de_Excel_Files3[[#This Row],[''89'']]</f>
        <v>0</v>
      </c>
      <c r="V28" s="6"/>
      <c r="W28" s="6"/>
      <c r="X28" s="6"/>
      <c r="Y28" s="6"/>
      <c r="Z28" s="6"/>
      <c r="AA28" s="6"/>
      <c r="AB28" s="6"/>
      <c r="AC28" s="6"/>
      <c r="AD28" s="6"/>
      <c r="AE28" s="6"/>
      <c r="AF28" s="6"/>
      <c r="AG28" s="6"/>
      <c r="AH28" s="6"/>
      <c r="AI28" s="6"/>
      <c r="AJ28" s="6"/>
      <c r="AK28" s="6"/>
      <c r="AL28" s="6"/>
      <c r="AM28" s="6"/>
      <c r="AN28" s="6"/>
      <c r="AO28" s="6"/>
      <c r="AP28" s="6"/>
      <c r="AQ28" s="6"/>
      <c r="AR28" s="6">
        <v>71554</v>
      </c>
      <c r="AS28" s="6">
        <v>0</v>
      </c>
      <c r="AT28" s="6"/>
      <c r="CO28" s="3"/>
      <c r="CP28" s="3"/>
      <c r="CQ28" s="3"/>
      <c r="CR28" s="3"/>
      <c r="CS28" s="3"/>
      <c r="CT28" s="3"/>
      <c r="CU28" s="3"/>
      <c r="CV28" s="3"/>
      <c r="CW28" s="3"/>
      <c r="CX28" s="3"/>
      <c r="CY28" s="3"/>
      <c r="CZ28" s="3"/>
      <c r="DA28" s="3"/>
      <c r="DB28" s="3"/>
      <c r="DC28" s="3"/>
      <c r="DD28" s="3"/>
      <c r="DE28" s="3"/>
      <c r="DF28" s="3"/>
      <c r="DG28" s="3"/>
      <c r="DH28" s="3"/>
      <c r="DI28" s="3"/>
      <c r="DJ28" s="3"/>
    </row>
    <row r="29" spans="1:114" ht="30" x14ac:dyDescent="0.25">
      <c r="A29" s="2" t="s">
        <v>6</v>
      </c>
      <c r="B29" s="8" t="s">
        <v>176</v>
      </c>
      <c r="C29" s="8" t="s">
        <v>229</v>
      </c>
      <c r="D29" s="1" t="s">
        <v>177</v>
      </c>
      <c r="E29" s="1" t="s">
        <v>173</v>
      </c>
      <c r="F29" s="6">
        <v>500093.6</v>
      </c>
      <c r="G29" s="6">
        <v>500093.6</v>
      </c>
      <c r="H29" s="6">
        <f>IF(Tableau_Lancer_la_requête_à_partir_de_Excel_Files3[[#This Row],[Coût total Eligible FEDER]]="",Tableau_Lancer_la_requête_à_partir_de_Excel_Files3[[#This Row],[Coût total déposé]],Tableau_Lancer_la_requête_à_partir_de_Excel_Files3[[#This Row],[Coût total Eligible FEDER]])</f>
        <v>500093.6</v>
      </c>
      <c r="I29" s="6">
        <f>Tableau_Lancer_la_requête_à_partir_de_Excel_Files3[[#This Row],[Aide Massif Obtenu]]+Tableau_Lancer_la_requête_à_partir_de_Excel_Files3[[#This Row],[''Autre Public'']]</f>
        <v>350065.72</v>
      </c>
      <c r="J29" s="7">
        <f>Tableau_Lancer_la_requête_à_partir_de_Excel_Files3[[#This Row],[Aide Publique Obtenue]]/Tableau_Lancer_la_requête_à_partir_de_Excel_Files3[[#This Row],[Coût total]]</f>
        <v>0.70000039992513396</v>
      </c>
      <c r="K29" s="6">
        <f>Tableau_Lancer_la_requête_à_partir_de_Excel_Files3[[#This Row],[Etat]]+Tableau_Lancer_la_requête_à_partir_de_Excel_Files3[[#This Row],[Régions]]+Tableau_Lancer_la_requête_à_partir_de_Excel_Files3[[#This Row],[Départements]]+Tableau_Lancer_la_requête_à_partir_de_Excel_Files3[[#This Row],[''FEDER'']]</f>
        <v>350065.72</v>
      </c>
      <c r="L29" s="7">
        <f>Tableau_Lancer_la_requête_à_partir_de_Excel_Files3[[#This Row],[Aide Massif Obtenu]]/Tableau_Lancer_la_requête_à_partir_de_Excel_Files3[[#This Row],[Coût total]]</f>
        <v>0.70000039992513396</v>
      </c>
      <c r="M29" s="9">
        <f>Tableau_Lancer_la_requête_à_partir_de_Excel_Files3[[#This Row],[''FNADT'']]+Tableau_Lancer_la_requête_à_partir_de_Excel_Files3[[#This Row],[''Agriculture'']]</f>
        <v>100018.72</v>
      </c>
      <c r="N29" s="6">
        <v>100018.72</v>
      </c>
      <c r="O29" s="6"/>
      <c r="P29" s="9">
        <f>Tableau_Lancer_la_requête_à_partir_de_Excel_Files3[[#This Row],[''ALPC'']]+Tableau_Lancer_la_requête_à_partir_de_Excel_Files3[[#This Row],[''AURA'']]+Tableau_Lancer_la_requête_à_partir_de_Excel_Files3[[#This Row],[''BFC'']]+Tableau_Lancer_la_requête_à_partir_de_Excel_Files3[[#This Row],[''LRMP'']]</f>
        <v>0</v>
      </c>
      <c r="Q29" s="6"/>
      <c r="R29" s="6"/>
      <c r="S29" s="6"/>
      <c r="T29" s="6"/>
      <c r="U29" s="9">
        <f>Tableau_Lancer_la_requête_à_partir_de_Excel_Files3[[#This Row],[''03'']]+Tableau_Lancer_la_requête_à_partir_de_Excel_Files3[[#This Row],[''07'']]+Tableau_Lancer_la_requête_à_partir_de_Excel_Files3[[#This Row],[''11'']]+Tableau_Lancer_la_requête_à_partir_de_Excel_Files3[[#This Row],[''12'']]+Tableau_Lancer_la_requête_à_partir_de_Excel_Files3[[#This Row],[''15'']]+Tableau_Lancer_la_requête_à_partir_de_Excel_Files3[[#This Row],[''21'']]+Tableau_Lancer_la_requête_à_partir_de_Excel_Files3[[#This Row],[''19'']]+Tableau_Lancer_la_requête_à_partir_de_Excel_Files3[[#This Row],[''23'']]+Tableau_Lancer_la_requête_à_partir_de_Excel_Files3[[#This Row],[''30'']]+Tableau_Lancer_la_requête_à_partir_de_Excel_Files3[[#This Row],[''34'']]+Tableau_Lancer_la_requête_à_partir_de_Excel_Files3[[#This Row],[''42'']]+Tableau_Lancer_la_requête_à_partir_de_Excel_Files3[[#This Row],[''43'']]+Tableau_Lancer_la_requête_à_partir_de_Excel_Files3[[#This Row],[''46'']]+Tableau_Lancer_la_requête_à_partir_de_Excel_Files3[[#This Row],[''48'']]+Tableau_Lancer_la_requête_à_partir_de_Excel_Files3[[#This Row],[''58'']]+Tableau_Lancer_la_requête_à_partir_de_Excel_Files3[[#This Row],[''63'']]+Tableau_Lancer_la_requête_à_partir_de_Excel_Files3[[#This Row],[''69'']]+Tableau_Lancer_la_requête_à_partir_de_Excel_Files3[[#This Row],[''71'']]+Tableau_Lancer_la_requête_à_partir_de_Excel_Files3[[#This Row],[''81'']]+Tableau_Lancer_la_requête_à_partir_de_Excel_Files3[[#This Row],[''82'']]+Tableau_Lancer_la_requête_à_partir_de_Excel_Files3[[#This Row],[''87'']]+Tableau_Lancer_la_requête_à_partir_de_Excel_Files3[[#This Row],[''89'']]</f>
        <v>0</v>
      </c>
      <c r="V29" s="6"/>
      <c r="W29" s="6"/>
      <c r="X29" s="6"/>
      <c r="Y29" s="6"/>
      <c r="Z29" s="6"/>
      <c r="AA29" s="6"/>
      <c r="AB29" s="6"/>
      <c r="AC29" s="6"/>
      <c r="AD29" s="6"/>
      <c r="AE29" s="6"/>
      <c r="AF29" s="6"/>
      <c r="AG29" s="6"/>
      <c r="AH29" s="6"/>
      <c r="AI29" s="6"/>
      <c r="AJ29" s="6"/>
      <c r="AK29" s="6"/>
      <c r="AL29" s="6"/>
      <c r="AM29" s="6"/>
      <c r="AN29" s="6"/>
      <c r="AO29" s="6"/>
      <c r="AP29" s="6"/>
      <c r="AQ29" s="6"/>
      <c r="AR29" s="6">
        <v>250047</v>
      </c>
      <c r="AS29" s="6">
        <v>0</v>
      </c>
      <c r="AT29" s="6"/>
      <c r="CO29" s="3"/>
      <c r="CP29" s="3"/>
      <c r="CQ29" s="3"/>
      <c r="CR29" s="3"/>
      <c r="CS29" s="3"/>
      <c r="CT29" s="3"/>
      <c r="CU29" s="3"/>
      <c r="CV29" s="3"/>
      <c r="CW29" s="3"/>
      <c r="CX29" s="3"/>
      <c r="CY29" s="3"/>
      <c r="CZ29" s="3"/>
      <c r="DA29" s="3"/>
      <c r="DB29" s="3"/>
      <c r="DC29" s="3"/>
      <c r="DD29" s="3"/>
      <c r="DE29" s="3"/>
      <c r="DF29" s="3"/>
      <c r="DG29" s="3"/>
      <c r="DH29" s="3"/>
      <c r="DI29" s="3"/>
      <c r="DJ29" s="3"/>
    </row>
    <row r="30" spans="1:114" ht="30" x14ac:dyDescent="0.25">
      <c r="A30" s="2" t="s">
        <v>6</v>
      </c>
      <c r="B30" s="8" t="s">
        <v>178</v>
      </c>
      <c r="C30" s="8" t="s">
        <v>229</v>
      </c>
      <c r="D30" s="1" t="s">
        <v>179</v>
      </c>
      <c r="E30" s="1" t="s">
        <v>173</v>
      </c>
      <c r="F30" s="6">
        <v>192427.82</v>
      </c>
      <c r="G30" s="6">
        <v>172475.92</v>
      </c>
      <c r="H30" s="6">
        <f>IF(Tableau_Lancer_la_requête_à_partir_de_Excel_Files3[[#This Row],[Coût total Eligible FEDER]]="",Tableau_Lancer_la_requête_à_partir_de_Excel_Files3[[#This Row],[Coût total déposé]],Tableau_Lancer_la_requête_à_partir_de_Excel_Files3[[#This Row],[Coût total Eligible FEDER]])</f>
        <v>172475.92</v>
      </c>
      <c r="I30" s="6">
        <f>Tableau_Lancer_la_requête_à_partir_de_Excel_Files3[[#This Row],[Aide Massif Obtenu]]+Tableau_Lancer_la_requête_à_partir_de_Excel_Files3[[#This Row],[''Autre Public'']]</f>
        <v>120733.18</v>
      </c>
      <c r="J30" s="7">
        <f>Tableau_Lancer_la_requête_à_partir_de_Excel_Files3[[#This Row],[Aide Publique Obtenue]]/Tableau_Lancer_la_requête_à_partir_de_Excel_Files3[[#This Row],[Coût total]]</f>
        <v>0.70000020872478885</v>
      </c>
      <c r="K30" s="6">
        <f>Tableau_Lancer_la_requête_à_partir_de_Excel_Files3[[#This Row],[Etat]]+Tableau_Lancer_la_requête_à_partir_de_Excel_Files3[[#This Row],[Régions]]+Tableau_Lancer_la_requête_à_partir_de_Excel_Files3[[#This Row],[Départements]]+Tableau_Lancer_la_requête_à_partir_de_Excel_Files3[[#This Row],[''FEDER'']]</f>
        <v>120733.18</v>
      </c>
      <c r="L30" s="7">
        <f>Tableau_Lancer_la_requête_à_partir_de_Excel_Files3[[#This Row],[Aide Massif Obtenu]]/Tableau_Lancer_la_requête_à_partir_de_Excel_Files3[[#This Row],[Coût total]]</f>
        <v>0.70000020872478885</v>
      </c>
      <c r="M30" s="9">
        <f>Tableau_Lancer_la_requête_à_partir_de_Excel_Files3[[#This Row],[''FNADT'']]+Tableau_Lancer_la_requête_à_partir_de_Excel_Files3[[#This Row],[''Agriculture'']]</f>
        <v>34495.18</v>
      </c>
      <c r="N30" s="6">
        <v>34495.18</v>
      </c>
      <c r="O30" s="6"/>
      <c r="P30" s="9">
        <f>Tableau_Lancer_la_requête_à_partir_de_Excel_Files3[[#This Row],[''ALPC'']]+Tableau_Lancer_la_requête_à_partir_de_Excel_Files3[[#This Row],[''AURA'']]+Tableau_Lancer_la_requête_à_partir_de_Excel_Files3[[#This Row],[''BFC'']]+Tableau_Lancer_la_requête_à_partir_de_Excel_Files3[[#This Row],[''LRMP'']]</f>
        <v>0</v>
      </c>
      <c r="Q30" s="6"/>
      <c r="R30" s="6"/>
      <c r="S30" s="6"/>
      <c r="T30" s="6"/>
      <c r="U30" s="9">
        <f>Tableau_Lancer_la_requête_à_partir_de_Excel_Files3[[#This Row],[''03'']]+Tableau_Lancer_la_requête_à_partir_de_Excel_Files3[[#This Row],[''07'']]+Tableau_Lancer_la_requête_à_partir_de_Excel_Files3[[#This Row],[''11'']]+Tableau_Lancer_la_requête_à_partir_de_Excel_Files3[[#This Row],[''12'']]+Tableau_Lancer_la_requête_à_partir_de_Excel_Files3[[#This Row],[''15'']]+Tableau_Lancer_la_requête_à_partir_de_Excel_Files3[[#This Row],[''21'']]+Tableau_Lancer_la_requête_à_partir_de_Excel_Files3[[#This Row],[''19'']]+Tableau_Lancer_la_requête_à_partir_de_Excel_Files3[[#This Row],[''23'']]+Tableau_Lancer_la_requête_à_partir_de_Excel_Files3[[#This Row],[''30'']]+Tableau_Lancer_la_requête_à_partir_de_Excel_Files3[[#This Row],[''34'']]+Tableau_Lancer_la_requête_à_partir_de_Excel_Files3[[#This Row],[''42'']]+Tableau_Lancer_la_requête_à_partir_de_Excel_Files3[[#This Row],[''43'']]+Tableau_Lancer_la_requête_à_partir_de_Excel_Files3[[#This Row],[''46'']]+Tableau_Lancer_la_requête_à_partir_de_Excel_Files3[[#This Row],[''48'']]+Tableau_Lancer_la_requête_à_partir_de_Excel_Files3[[#This Row],[''58'']]+Tableau_Lancer_la_requête_à_partir_de_Excel_Files3[[#This Row],[''63'']]+Tableau_Lancer_la_requête_à_partir_de_Excel_Files3[[#This Row],[''69'']]+Tableau_Lancer_la_requête_à_partir_de_Excel_Files3[[#This Row],[''71'']]+Tableau_Lancer_la_requête_à_partir_de_Excel_Files3[[#This Row],[''81'']]+Tableau_Lancer_la_requête_à_partir_de_Excel_Files3[[#This Row],[''82'']]+Tableau_Lancer_la_requête_à_partir_de_Excel_Files3[[#This Row],[''87'']]+Tableau_Lancer_la_requête_à_partir_de_Excel_Files3[[#This Row],[''89'']]</f>
        <v>0</v>
      </c>
      <c r="V30" s="6"/>
      <c r="W30" s="6"/>
      <c r="X30" s="6"/>
      <c r="Y30" s="6"/>
      <c r="Z30" s="6"/>
      <c r="AA30" s="6"/>
      <c r="AB30" s="6"/>
      <c r="AC30" s="6"/>
      <c r="AD30" s="6"/>
      <c r="AE30" s="6"/>
      <c r="AF30" s="6"/>
      <c r="AG30" s="6"/>
      <c r="AH30" s="6"/>
      <c r="AI30" s="6"/>
      <c r="AJ30" s="6"/>
      <c r="AK30" s="6"/>
      <c r="AL30" s="6"/>
      <c r="AM30" s="6"/>
      <c r="AN30" s="6"/>
      <c r="AO30" s="6"/>
      <c r="AP30" s="6"/>
      <c r="AQ30" s="6"/>
      <c r="AR30" s="6">
        <v>86238</v>
      </c>
      <c r="AS30" s="6">
        <v>0</v>
      </c>
      <c r="AT30" s="6"/>
      <c r="CO30" s="3"/>
      <c r="CP30" s="3"/>
      <c r="CQ30" s="3"/>
      <c r="CR30" s="3"/>
      <c r="CS30" s="3"/>
      <c r="CT30" s="3"/>
      <c r="CU30" s="3"/>
      <c r="CV30" s="3"/>
      <c r="CW30" s="3"/>
      <c r="CX30" s="3"/>
      <c r="CY30" s="3"/>
      <c r="CZ30" s="3"/>
      <c r="DA30" s="3"/>
      <c r="DB30" s="3"/>
      <c r="DC30" s="3"/>
      <c r="DD30" s="3"/>
      <c r="DE30" s="3"/>
      <c r="DF30" s="3"/>
      <c r="DG30" s="3"/>
      <c r="DH30" s="3"/>
      <c r="DI30" s="3"/>
      <c r="DJ30" s="3"/>
    </row>
    <row r="31" spans="1:114" ht="30" x14ac:dyDescent="0.25">
      <c r="A31" s="2" t="s">
        <v>6</v>
      </c>
      <c r="B31" s="8" t="s">
        <v>180</v>
      </c>
      <c r="C31" s="8" t="s">
        <v>229</v>
      </c>
      <c r="D31" s="1" t="s">
        <v>181</v>
      </c>
      <c r="E31" s="1" t="s">
        <v>173</v>
      </c>
      <c r="F31" s="6">
        <v>186336.74</v>
      </c>
      <c r="G31" s="6">
        <v>183186.38</v>
      </c>
      <c r="H31" s="6">
        <f>IF(Tableau_Lancer_la_requête_à_partir_de_Excel_Files3[[#This Row],[Coût total Eligible FEDER]]="",Tableau_Lancer_la_requête_à_partir_de_Excel_Files3[[#This Row],[Coût total déposé]],Tableau_Lancer_la_requête_à_partir_de_Excel_Files3[[#This Row],[Coût total Eligible FEDER]])</f>
        <v>183186.38</v>
      </c>
      <c r="I31" s="6">
        <f>Tableau_Lancer_la_requête_à_partir_de_Excel_Files3[[#This Row],[Aide Massif Obtenu]]+Tableau_Lancer_la_requête_à_partir_de_Excel_Files3[[#This Row],[''Autre Public'']]</f>
        <v>128230.28</v>
      </c>
      <c r="J31" s="7">
        <f>Tableau_Lancer_la_requête_à_partir_de_Excel_Files3[[#This Row],[Aide Publique Obtenue]]/Tableau_Lancer_la_requête_à_partir_de_Excel_Files3[[#This Row],[Coût total]]</f>
        <v>0.69999898464067034</v>
      </c>
      <c r="K31" s="6">
        <f>Tableau_Lancer_la_requête_à_partir_de_Excel_Files3[[#This Row],[Etat]]+Tableau_Lancer_la_requête_à_partir_de_Excel_Files3[[#This Row],[Régions]]+Tableau_Lancer_la_requête_à_partir_de_Excel_Files3[[#This Row],[Départements]]+Tableau_Lancer_la_requête_à_partir_de_Excel_Files3[[#This Row],[''FEDER'']]</f>
        <v>128230.28</v>
      </c>
      <c r="L31" s="7">
        <f>Tableau_Lancer_la_requête_à_partir_de_Excel_Files3[[#This Row],[Aide Massif Obtenu]]/Tableau_Lancer_la_requête_à_partir_de_Excel_Files3[[#This Row],[Coût total]]</f>
        <v>0.69999898464067034</v>
      </c>
      <c r="M31" s="9">
        <f>Tableau_Lancer_la_requête_à_partir_de_Excel_Files3[[#This Row],[''FNADT'']]+Tableau_Lancer_la_requête_à_partir_de_Excel_Files3[[#This Row],[''Agriculture'']]</f>
        <v>36637.279999999999</v>
      </c>
      <c r="N31" s="6">
        <v>36637.279999999999</v>
      </c>
      <c r="O31" s="6"/>
      <c r="P31" s="9">
        <f>Tableau_Lancer_la_requête_à_partir_de_Excel_Files3[[#This Row],[''ALPC'']]+Tableau_Lancer_la_requête_à_partir_de_Excel_Files3[[#This Row],[''AURA'']]+Tableau_Lancer_la_requête_à_partir_de_Excel_Files3[[#This Row],[''BFC'']]+Tableau_Lancer_la_requête_à_partir_de_Excel_Files3[[#This Row],[''LRMP'']]</f>
        <v>0</v>
      </c>
      <c r="Q31" s="6"/>
      <c r="R31" s="6"/>
      <c r="S31" s="6"/>
      <c r="T31" s="6"/>
      <c r="U31" s="9">
        <f>Tableau_Lancer_la_requête_à_partir_de_Excel_Files3[[#This Row],[''03'']]+Tableau_Lancer_la_requête_à_partir_de_Excel_Files3[[#This Row],[''07'']]+Tableau_Lancer_la_requête_à_partir_de_Excel_Files3[[#This Row],[''11'']]+Tableau_Lancer_la_requête_à_partir_de_Excel_Files3[[#This Row],[''12'']]+Tableau_Lancer_la_requête_à_partir_de_Excel_Files3[[#This Row],[''15'']]+Tableau_Lancer_la_requête_à_partir_de_Excel_Files3[[#This Row],[''21'']]+Tableau_Lancer_la_requête_à_partir_de_Excel_Files3[[#This Row],[''19'']]+Tableau_Lancer_la_requête_à_partir_de_Excel_Files3[[#This Row],[''23'']]+Tableau_Lancer_la_requête_à_partir_de_Excel_Files3[[#This Row],[''30'']]+Tableau_Lancer_la_requête_à_partir_de_Excel_Files3[[#This Row],[''34'']]+Tableau_Lancer_la_requête_à_partir_de_Excel_Files3[[#This Row],[''42'']]+Tableau_Lancer_la_requête_à_partir_de_Excel_Files3[[#This Row],[''43'']]+Tableau_Lancer_la_requête_à_partir_de_Excel_Files3[[#This Row],[''46'']]+Tableau_Lancer_la_requête_à_partir_de_Excel_Files3[[#This Row],[''48'']]+Tableau_Lancer_la_requête_à_partir_de_Excel_Files3[[#This Row],[''58'']]+Tableau_Lancer_la_requête_à_partir_de_Excel_Files3[[#This Row],[''63'']]+Tableau_Lancer_la_requête_à_partir_de_Excel_Files3[[#This Row],[''69'']]+Tableau_Lancer_la_requête_à_partir_de_Excel_Files3[[#This Row],[''71'']]+Tableau_Lancer_la_requête_à_partir_de_Excel_Files3[[#This Row],[''81'']]+Tableau_Lancer_la_requête_à_partir_de_Excel_Files3[[#This Row],[''82'']]+Tableau_Lancer_la_requête_à_partir_de_Excel_Files3[[#This Row],[''87'']]+Tableau_Lancer_la_requête_à_partir_de_Excel_Files3[[#This Row],[''89'']]</f>
        <v>0</v>
      </c>
      <c r="V31" s="6"/>
      <c r="W31" s="6"/>
      <c r="X31" s="6"/>
      <c r="Y31" s="6"/>
      <c r="Z31" s="6"/>
      <c r="AA31" s="6"/>
      <c r="AB31" s="6"/>
      <c r="AC31" s="6"/>
      <c r="AD31" s="6"/>
      <c r="AE31" s="6"/>
      <c r="AF31" s="6"/>
      <c r="AG31" s="6"/>
      <c r="AH31" s="6"/>
      <c r="AI31" s="6"/>
      <c r="AJ31" s="6"/>
      <c r="AK31" s="6"/>
      <c r="AL31" s="6"/>
      <c r="AM31" s="6"/>
      <c r="AN31" s="6"/>
      <c r="AO31" s="6"/>
      <c r="AP31" s="6"/>
      <c r="AQ31" s="6"/>
      <c r="AR31" s="6">
        <v>91593</v>
      </c>
      <c r="AS31" s="6">
        <v>0</v>
      </c>
      <c r="AT31" s="6"/>
      <c r="CO31" s="3"/>
      <c r="CP31" s="3"/>
      <c r="CQ31" s="3"/>
      <c r="CR31" s="3"/>
      <c r="CS31" s="3"/>
      <c r="CT31" s="3"/>
      <c r="CU31" s="3"/>
      <c r="CV31" s="3"/>
      <c r="CW31" s="3"/>
      <c r="CX31" s="3"/>
      <c r="CY31" s="3"/>
      <c r="CZ31" s="3"/>
      <c r="DA31" s="3"/>
      <c r="DB31" s="3"/>
      <c r="DC31" s="3"/>
      <c r="DD31" s="3"/>
      <c r="DE31" s="3"/>
      <c r="DF31" s="3"/>
      <c r="DG31" s="3"/>
      <c r="DH31" s="3"/>
      <c r="DI31" s="3"/>
      <c r="DJ31" s="3"/>
    </row>
    <row r="32" spans="1:114" ht="30" x14ac:dyDescent="0.25">
      <c r="A32" s="2" t="s">
        <v>6</v>
      </c>
      <c r="B32" s="8" t="s">
        <v>182</v>
      </c>
      <c r="C32" s="8" t="s">
        <v>229</v>
      </c>
      <c r="D32" s="1" t="s">
        <v>12</v>
      </c>
      <c r="E32" s="1" t="s">
        <v>173</v>
      </c>
      <c r="F32" s="6">
        <v>246000</v>
      </c>
      <c r="G32" s="6">
        <v>218250.06</v>
      </c>
      <c r="H32" s="6">
        <f>IF(Tableau_Lancer_la_requête_à_partir_de_Excel_Files3[[#This Row],[Coût total Eligible FEDER]]="",Tableau_Lancer_la_requête_à_partir_de_Excel_Files3[[#This Row],[Coût total déposé]],Tableau_Lancer_la_requête_à_partir_de_Excel_Files3[[#This Row],[Coût total Eligible FEDER]])</f>
        <v>218250.06</v>
      </c>
      <c r="I32" s="6">
        <f>Tableau_Lancer_la_requête_à_partir_de_Excel_Files3[[#This Row],[Aide Massif Obtenu]]+Tableau_Lancer_la_requête_à_partir_de_Excel_Files3[[#This Row],[''Autre Public'']]</f>
        <v>152775.01</v>
      </c>
      <c r="J32" s="7">
        <f>Tableau_Lancer_la_requête_à_partir_de_Excel_Files3[[#This Row],[Aide Publique Obtenue]]/Tableau_Lancer_la_requête_à_partir_de_Excel_Files3[[#This Row],[Coût total]]</f>
        <v>0.69999985337919268</v>
      </c>
      <c r="K32" s="6">
        <f>Tableau_Lancer_la_requête_à_partir_de_Excel_Files3[[#This Row],[Etat]]+Tableau_Lancer_la_requête_à_partir_de_Excel_Files3[[#This Row],[Régions]]+Tableau_Lancer_la_requête_à_partir_de_Excel_Files3[[#This Row],[Départements]]+Tableau_Lancer_la_requête_à_partir_de_Excel_Files3[[#This Row],[''FEDER'']]</f>
        <v>152775.01</v>
      </c>
      <c r="L32" s="7">
        <f>Tableau_Lancer_la_requête_à_partir_de_Excel_Files3[[#This Row],[Aide Massif Obtenu]]/Tableau_Lancer_la_requête_à_partir_de_Excel_Files3[[#This Row],[Coût total]]</f>
        <v>0.69999985337919268</v>
      </c>
      <c r="M32" s="9">
        <f>Tableau_Lancer_la_requête_à_partir_de_Excel_Files3[[#This Row],[''FNADT'']]+Tableau_Lancer_la_requête_à_partir_de_Excel_Files3[[#This Row],[''Agriculture'']]</f>
        <v>43650.01</v>
      </c>
      <c r="N32" s="6">
        <v>43650.01</v>
      </c>
      <c r="O32" s="6"/>
      <c r="P32" s="9">
        <f>Tableau_Lancer_la_requête_à_partir_de_Excel_Files3[[#This Row],[''ALPC'']]+Tableau_Lancer_la_requête_à_partir_de_Excel_Files3[[#This Row],[''AURA'']]+Tableau_Lancer_la_requête_à_partir_de_Excel_Files3[[#This Row],[''BFC'']]+Tableau_Lancer_la_requête_à_partir_de_Excel_Files3[[#This Row],[''LRMP'']]</f>
        <v>0</v>
      </c>
      <c r="Q32" s="6"/>
      <c r="R32" s="6"/>
      <c r="S32" s="6"/>
      <c r="T32" s="6"/>
      <c r="U32" s="9">
        <f>Tableau_Lancer_la_requête_à_partir_de_Excel_Files3[[#This Row],[''03'']]+Tableau_Lancer_la_requête_à_partir_de_Excel_Files3[[#This Row],[''07'']]+Tableau_Lancer_la_requête_à_partir_de_Excel_Files3[[#This Row],[''11'']]+Tableau_Lancer_la_requête_à_partir_de_Excel_Files3[[#This Row],[''12'']]+Tableau_Lancer_la_requête_à_partir_de_Excel_Files3[[#This Row],[''15'']]+Tableau_Lancer_la_requête_à_partir_de_Excel_Files3[[#This Row],[''21'']]+Tableau_Lancer_la_requête_à_partir_de_Excel_Files3[[#This Row],[''19'']]+Tableau_Lancer_la_requête_à_partir_de_Excel_Files3[[#This Row],[''23'']]+Tableau_Lancer_la_requête_à_partir_de_Excel_Files3[[#This Row],[''30'']]+Tableau_Lancer_la_requête_à_partir_de_Excel_Files3[[#This Row],[''34'']]+Tableau_Lancer_la_requête_à_partir_de_Excel_Files3[[#This Row],[''42'']]+Tableau_Lancer_la_requête_à_partir_de_Excel_Files3[[#This Row],[''43'']]+Tableau_Lancer_la_requête_à_partir_de_Excel_Files3[[#This Row],[''46'']]+Tableau_Lancer_la_requête_à_partir_de_Excel_Files3[[#This Row],[''48'']]+Tableau_Lancer_la_requête_à_partir_de_Excel_Files3[[#This Row],[''58'']]+Tableau_Lancer_la_requête_à_partir_de_Excel_Files3[[#This Row],[''63'']]+Tableau_Lancer_la_requête_à_partir_de_Excel_Files3[[#This Row],[''69'']]+Tableau_Lancer_la_requête_à_partir_de_Excel_Files3[[#This Row],[''71'']]+Tableau_Lancer_la_requête_à_partir_de_Excel_Files3[[#This Row],[''81'']]+Tableau_Lancer_la_requête_à_partir_de_Excel_Files3[[#This Row],[''82'']]+Tableau_Lancer_la_requête_à_partir_de_Excel_Files3[[#This Row],[''87'']]+Tableau_Lancer_la_requête_à_partir_de_Excel_Files3[[#This Row],[''89'']]</f>
        <v>0</v>
      </c>
      <c r="V32" s="6"/>
      <c r="W32" s="6"/>
      <c r="X32" s="6"/>
      <c r="Y32" s="6"/>
      <c r="Z32" s="6"/>
      <c r="AA32" s="6"/>
      <c r="AB32" s="6"/>
      <c r="AC32" s="6"/>
      <c r="AD32" s="6"/>
      <c r="AE32" s="6"/>
      <c r="AF32" s="6"/>
      <c r="AG32" s="6"/>
      <c r="AH32" s="6"/>
      <c r="AI32" s="6"/>
      <c r="AJ32" s="6"/>
      <c r="AK32" s="6"/>
      <c r="AL32" s="6"/>
      <c r="AM32" s="6"/>
      <c r="AN32" s="6"/>
      <c r="AO32" s="6"/>
      <c r="AP32" s="6"/>
      <c r="AQ32" s="6"/>
      <c r="AR32" s="6">
        <v>109125</v>
      </c>
      <c r="AS32" s="6">
        <v>0</v>
      </c>
      <c r="AT32" s="6"/>
      <c r="CO32" s="3"/>
      <c r="CP32" s="3"/>
      <c r="CQ32" s="3"/>
      <c r="CR32" s="3"/>
      <c r="CS32" s="3"/>
      <c r="CT32" s="3"/>
      <c r="CU32" s="3"/>
      <c r="CV32" s="3"/>
      <c r="CW32" s="3"/>
      <c r="CX32" s="3"/>
      <c r="CY32" s="3"/>
      <c r="CZ32" s="3"/>
      <c r="DA32" s="3"/>
      <c r="DB32" s="3"/>
      <c r="DC32" s="3"/>
      <c r="DD32" s="3"/>
      <c r="DE32" s="3"/>
      <c r="DF32" s="3"/>
      <c r="DG32" s="3"/>
      <c r="DH32" s="3"/>
      <c r="DI32" s="3"/>
      <c r="DJ32" s="3"/>
    </row>
    <row r="33" spans="1:114" ht="30" x14ac:dyDescent="0.25">
      <c r="A33" s="2" t="s">
        <v>6</v>
      </c>
      <c r="B33" s="8" t="s">
        <v>183</v>
      </c>
      <c r="C33" s="8" t="s">
        <v>230</v>
      </c>
      <c r="D33" s="1" t="s">
        <v>184</v>
      </c>
      <c r="E33" s="1" t="s">
        <v>185</v>
      </c>
      <c r="F33" s="6">
        <v>260439.78644</v>
      </c>
      <c r="G33" s="6">
        <v>258758.82</v>
      </c>
      <c r="H33" s="6">
        <f>IF(Tableau_Lancer_la_requête_à_partir_de_Excel_Files3[[#This Row],[Coût total Eligible FEDER]]="",Tableau_Lancer_la_requête_à_partir_de_Excel_Files3[[#This Row],[Coût total déposé]],Tableau_Lancer_la_requête_à_partir_de_Excel_Files3[[#This Row],[Coût total Eligible FEDER]])</f>
        <v>258758.82</v>
      </c>
      <c r="I33" s="6">
        <f>Tableau_Lancer_la_requête_à_partir_de_Excel_Files3[[#This Row],[Aide Massif Obtenu]]+Tableau_Lancer_la_requête_à_partir_de_Excel_Files3[[#This Row],[''Autre Public'']]</f>
        <v>179494.8088458167</v>
      </c>
      <c r="J33" s="7">
        <f>Tableau_Lancer_la_requête_à_partir_de_Excel_Files3[[#This Row],[Aide Publique Obtenue]]/Tableau_Lancer_la_requête_à_partir_de_Excel_Files3[[#This Row],[Coût total]]</f>
        <v>0.69367609902463112</v>
      </c>
      <c r="K33" s="6">
        <f>Tableau_Lancer_la_requête_à_partir_de_Excel_Files3[[#This Row],[Etat]]+Tableau_Lancer_la_requête_à_partir_de_Excel_Files3[[#This Row],[Régions]]+Tableau_Lancer_la_requête_à_partir_de_Excel_Files3[[#This Row],[Départements]]+Tableau_Lancer_la_requête_à_partir_de_Excel_Files3[[#This Row],[''FEDER'']]</f>
        <v>179494.8088458167</v>
      </c>
      <c r="L33" s="7">
        <f>Tableau_Lancer_la_requête_à_partir_de_Excel_Files3[[#This Row],[Aide Massif Obtenu]]/Tableau_Lancer_la_requête_à_partir_de_Excel_Files3[[#This Row],[Coût total]]</f>
        <v>0.69367609902463112</v>
      </c>
      <c r="M33" s="9">
        <f>Tableau_Lancer_la_requête_à_partir_de_Excel_Files3[[#This Row],[''FNADT'']]+Tableau_Lancer_la_requête_à_partir_de_Excel_Files3[[#This Row],[''Agriculture'']]</f>
        <v>25757.67</v>
      </c>
      <c r="N33" s="6">
        <v>25757.67</v>
      </c>
      <c r="O33" s="6"/>
      <c r="P33" s="9">
        <f>Tableau_Lancer_la_requête_à_partir_de_Excel_Files3[[#This Row],[''ALPC'']]+Tableau_Lancer_la_requête_à_partir_de_Excel_Files3[[#This Row],[''AURA'']]+Tableau_Lancer_la_requête_à_partir_de_Excel_Files3[[#This Row],[''BFC'']]+Tableau_Lancer_la_requête_à_partir_de_Excel_Files3[[#This Row],[''LRMP'']]</f>
        <v>22571.09</v>
      </c>
      <c r="Q33" s="6"/>
      <c r="R33" s="6">
        <v>9655</v>
      </c>
      <c r="S33" s="6"/>
      <c r="T33" s="6">
        <v>12916.09</v>
      </c>
      <c r="U33" s="9">
        <f>Tableau_Lancer_la_requête_à_partir_de_Excel_Files3[[#This Row],[''03'']]+Tableau_Lancer_la_requête_à_partir_de_Excel_Files3[[#This Row],[''07'']]+Tableau_Lancer_la_requête_à_partir_de_Excel_Files3[[#This Row],[''11'']]+Tableau_Lancer_la_requête_à_partir_de_Excel_Files3[[#This Row],[''12'']]+Tableau_Lancer_la_requête_à_partir_de_Excel_Files3[[#This Row],[''15'']]+Tableau_Lancer_la_requête_à_partir_de_Excel_Files3[[#This Row],[''21'']]+Tableau_Lancer_la_requête_à_partir_de_Excel_Files3[[#This Row],[''19'']]+Tableau_Lancer_la_requête_à_partir_de_Excel_Files3[[#This Row],[''23'']]+Tableau_Lancer_la_requête_à_partir_de_Excel_Files3[[#This Row],[''30'']]+Tableau_Lancer_la_requête_à_partir_de_Excel_Files3[[#This Row],[''34'']]+Tableau_Lancer_la_requête_à_partir_de_Excel_Files3[[#This Row],[''42'']]+Tableau_Lancer_la_requête_à_partir_de_Excel_Files3[[#This Row],[''43'']]+Tableau_Lancer_la_requête_à_partir_de_Excel_Files3[[#This Row],[''46'']]+Tableau_Lancer_la_requête_à_partir_de_Excel_Files3[[#This Row],[''48'']]+Tableau_Lancer_la_requête_à_partir_de_Excel_Files3[[#This Row],[''58'']]+Tableau_Lancer_la_requête_à_partir_de_Excel_Files3[[#This Row],[''63'']]+Tableau_Lancer_la_requête_à_partir_de_Excel_Files3[[#This Row],[''69'']]+Tableau_Lancer_la_requête_à_partir_de_Excel_Files3[[#This Row],[''71'']]+Tableau_Lancer_la_requête_à_partir_de_Excel_Files3[[#This Row],[''81'']]+Tableau_Lancer_la_requête_à_partir_de_Excel_Files3[[#This Row],[''82'']]+Tableau_Lancer_la_requête_à_partir_de_Excel_Files3[[#This Row],[''87'']]+Tableau_Lancer_la_requête_à_partir_de_Excel_Files3[[#This Row],[''89'']]</f>
        <v>28307.048845816713</v>
      </c>
      <c r="V33" s="6"/>
      <c r="W33" s="6"/>
      <c r="X33" s="6"/>
      <c r="Y33" s="6"/>
      <c r="Z33" s="6"/>
      <c r="AA33" s="6"/>
      <c r="AB33" s="6"/>
      <c r="AC33" s="6"/>
      <c r="AD33" s="6">
        <v>8941.9108349914513</v>
      </c>
      <c r="AE33" s="6"/>
      <c r="AF33" s="6"/>
      <c r="AG33" s="6">
        <v>10920</v>
      </c>
      <c r="AH33" s="6"/>
      <c r="AI33" s="6">
        <v>8445.1380108252597</v>
      </c>
      <c r="AJ33" s="6"/>
      <c r="AK33" s="6"/>
      <c r="AL33" s="6"/>
      <c r="AM33" s="6"/>
      <c r="AN33" s="6"/>
      <c r="AO33" s="6"/>
      <c r="AP33" s="6"/>
      <c r="AQ33" s="6"/>
      <c r="AR33" s="6">
        <v>102859</v>
      </c>
      <c r="AS33" s="6">
        <v>0</v>
      </c>
      <c r="AT33" s="6"/>
      <c r="CO33" s="3"/>
      <c r="CP33" s="3"/>
      <c r="CQ33" s="3"/>
      <c r="CR33" s="3"/>
      <c r="CS33" s="3"/>
      <c r="CT33" s="3"/>
      <c r="CU33" s="3"/>
      <c r="CV33" s="3"/>
      <c r="CW33" s="3"/>
      <c r="CX33" s="3"/>
      <c r="CY33" s="3"/>
      <c r="CZ33" s="3"/>
      <c r="DA33" s="3"/>
      <c r="DB33" s="3"/>
      <c r="DC33" s="3"/>
      <c r="DD33" s="3"/>
      <c r="DE33" s="3"/>
      <c r="DF33" s="3"/>
      <c r="DG33" s="3"/>
      <c r="DH33" s="3"/>
      <c r="DI33" s="3"/>
      <c r="DJ33" s="3"/>
    </row>
    <row r="34" spans="1:114" ht="30" x14ac:dyDescent="0.25">
      <c r="A34" s="2" t="s">
        <v>5</v>
      </c>
      <c r="B34" s="8" t="s">
        <v>186</v>
      </c>
      <c r="C34" s="8" t="s">
        <v>231</v>
      </c>
      <c r="D34" s="1" t="s">
        <v>187</v>
      </c>
      <c r="E34" s="1" t="s">
        <v>188</v>
      </c>
      <c r="F34" s="6">
        <v>96552.84</v>
      </c>
      <c r="G34" s="6"/>
      <c r="H34" s="6">
        <f>IF(Tableau_Lancer_la_requête_à_partir_de_Excel_Files3[[#This Row],[Coût total Eligible FEDER]]="",Tableau_Lancer_la_requête_à_partir_de_Excel_Files3[[#This Row],[Coût total déposé]],Tableau_Lancer_la_requête_à_partir_de_Excel_Files3[[#This Row],[Coût total Eligible FEDER]])</f>
        <v>96552.84</v>
      </c>
      <c r="I34" s="6">
        <f>Tableau_Lancer_la_requête_à_partir_de_Excel_Files3[[#This Row],[Aide Massif Obtenu]]+Tableau_Lancer_la_requête_à_partir_de_Excel_Files3[[#This Row],[''Autre Public'']]</f>
        <v>60000</v>
      </c>
      <c r="J34" s="7">
        <f>Tableau_Lancer_la_requête_à_partir_de_Excel_Files3[[#This Row],[Aide Publique Obtenue]]/Tableau_Lancer_la_requête_à_partir_de_Excel_Files3[[#This Row],[Coût total]]</f>
        <v>0.62142138957279769</v>
      </c>
      <c r="K34" s="6">
        <f>Tableau_Lancer_la_requête_à_partir_de_Excel_Files3[[#This Row],[Etat]]+Tableau_Lancer_la_requête_à_partir_de_Excel_Files3[[#This Row],[Régions]]+Tableau_Lancer_la_requête_à_partir_de_Excel_Files3[[#This Row],[Départements]]+Tableau_Lancer_la_requête_à_partir_de_Excel_Files3[[#This Row],[''FEDER'']]</f>
        <v>60000</v>
      </c>
      <c r="L34" s="7">
        <f>Tableau_Lancer_la_requête_à_partir_de_Excel_Files3[[#This Row],[Aide Massif Obtenu]]/Tableau_Lancer_la_requête_à_partir_de_Excel_Files3[[#This Row],[Coût total]]</f>
        <v>0.62142138957279769</v>
      </c>
      <c r="M34" s="9">
        <f>Tableau_Lancer_la_requête_à_partir_de_Excel_Files3[[#This Row],[''FNADT'']]+Tableau_Lancer_la_requête_à_partir_de_Excel_Files3[[#This Row],[''Agriculture'']]</f>
        <v>50344.72</v>
      </c>
      <c r="N34" s="6">
        <v>50344.72</v>
      </c>
      <c r="O34" s="6"/>
      <c r="P34" s="9">
        <f>Tableau_Lancer_la_requête_à_partir_de_Excel_Files3[[#This Row],[''ALPC'']]+Tableau_Lancer_la_requête_à_partir_de_Excel_Files3[[#This Row],[''AURA'']]+Tableau_Lancer_la_requête_à_partir_de_Excel_Files3[[#This Row],[''BFC'']]+Tableau_Lancer_la_requête_à_partir_de_Excel_Files3[[#This Row],[''LRMP'']]</f>
        <v>0</v>
      </c>
      <c r="Q34" s="6"/>
      <c r="R34" s="6"/>
      <c r="S34" s="6"/>
      <c r="T34" s="6"/>
      <c r="U34" s="9">
        <f>Tableau_Lancer_la_requête_à_partir_de_Excel_Files3[[#This Row],[''03'']]+Tableau_Lancer_la_requête_à_partir_de_Excel_Files3[[#This Row],[''07'']]+Tableau_Lancer_la_requête_à_partir_de_Excel_Files3[[#This Row],[''11'']]+Tableau_Lancer_la_requête_à_partir_de_Excel_Files3[[#This Row],[''12'']]+Tableau_Lancer_la_requête_à_partir_de_Excel_Files3[[#This Row],[''15'']]+Tableau_Lancer_la_requête_à_partir_de_Excel_Files3[[#This Row],[''21'']]+Tableau_Lancer_la_requête_à_partir_de_Excel_Files3[[#This Row],[''19'']]+Tableau_Lancer_la_requête_à_partir_de_Excel_Files3[[#This Row],[''23'']]+Tableau_Lancer_la_requête_à_partir_de_Excel_Files3[[#This Row],[''30'']]+Tableau_Lancer_la_requête_à_partir_de_Excel_Files3[[#This Row],[''34'']]+Tableau_Lancer_la_requête_à_partir_de_Excel_Files3[[#This Row],[''42'']]+Tableau_Lancer_la_requête_à_partir_de_Excel_Files3[[#This Row],[''43'']]+Tableau_Lancer_la_requête_à_partir_de_Excel_Files3[[#This Row],[''46'']]+Tableau_Lancer_la_requête_à_partir_de_Excel_Files3[[#This Row],[''48'']]+Tableau_Lancer_la_requête_à_partir_de_Excel_Files3[[#This Row],[''58'']]+Tableau_Lancer_la_requête_à_partir_de_Excel_Files3[[#This Row],[''63'']]+Tableau_Lancer_la_requête_à_partir_de_Excel_Files3[[#This Row],[''69'']]+Tableau_Lancer_la_requête_à_partir_de_Excel_Files3[[#This Row],[''71'']]+Tableau_Lancer_la_requête_à_partir_de_Excel_Files3[[#This Row],[''81'']]+Tableau_Lancer_la_requête_à_partir_de_Excel_Files3[[#This Row],[''82'']]+Tableau_Lancer_la_requête_à_partir_de_Excel_Files3[[#This Row],[''87'']]+Tableau_Lancer_la_requête_à_partir_de_Excel_Files3[[#This Row],[''89'']]</f>
        <v>9655.2800000000007</v>
      </c>
      <c r="V34" s="6"/>
      <c r="W34" s="6">
        <v>9655.2800000000007</v>
      </c>
      <c r="X34" s="6"/>
      <c r="Y34" s="6"/>
      <c r="Z34" s="6"/>
      <c r="AA34" s="6"/>
      <c r="AB34" s="6"/>
      <c r="AC34" s="6"/>
      <c r="AD34" s="6"/>
      <c r="AE34" s="6"/>
      <c r="AF34" s="6"/>
      <c r="AG34" s="6"/>
      <c r="AH34" s="6"/>
      <c r="AI34" s="6"/>
      <c r="AJ34" s="6"/>
      <c r="AK34" s="6"/>
      <c r="AL34" s="6"/>
      <c r="AM34" s="6"/>
      <c r="AN34" s="6"/>
      <c r="AO34" s="6"/>
      <c r="AP34" s="6"/>
      <c r="AQ34" s="6"/>
      <c r="AR34" s="6">
        <v>0</v>
      </c>
      <c r="AS34" s="6">
        <v>0</v>
      </c>
      <c r="AT34" s="6"/>
      <c r="CO34" s="3"/>
      <c r="CP34" s="3"/>
      <c r="CQ34" s="3"/>
      <c r="CR34" s="3"/>
      <c r="CS34" s="3"/>
      <c r="CT34" s="3"/>
      <c r="CU34" s="3"/>
      <c r="CV34" s="3"/>
      <c r="CW34" s="3"/>
      <c r="CX34" s="3"/>
      <c r="CY34" s="3"/>
      <c r="CZ34" s="3"/>
      <c r="DA34" s="3"/>
      <c r="DB34" s="3"/>
      <c r="DC34" s="3"/>
      <c r="DD34" s="3"/>
      <c r="DE34" s="3"/>
      <c r="DF34" s="3"/>
      <c r="DG34" s="3"/>
      <c r="DH34" s="3"/>
      <c r="DI34" s="3"/>
      <c r="DJ34" s="3"/>
    </row>
    <row r="35" spans="1:114" x14ac:dyDescent="0.25">
      <c r="A35" s="2" t="s">
        <v>5</v>
      </c>
      <c r="B35" s="8" t="s">
        <v>189</v>
      </c>
      <c r="C35" s="8" t="s">
        <v>231</v>
      </c>
      <c r="D35" s="1" t="s">
        <v>190</v>
      </c>
      <c r="E35" s="1" t="s">
        <v>188</v>
      </c>
      <c r="F35" s="6">
        <v>100709.77799999999</v>
      </c>
      <c r="G35" s="6"/>
      <c r="H35" s="6">
        <f>IF(Tableau_Lancer_la_requête_à_partir_de_Excel_Files3[[#This Row],[Coût total Eligible FEDER]]="",Tableau_Lancer_la_requête_à_partir_de_Excel_Files3[[#This Row],[Coût total déposé]],Tableau_Lancer_la_requête_à_partir_de_Excel_Files3[[#This Row],[Coût total Eligible FEDER]])</f>
        <v>100709.77799999999</v>
      </c>
      <c r="I35" s="6">
        <f>Tableau_Lancer_la_requête_à_partir_de_Excel_Files3[[#This Row],[Aide Massif Obtenu]]+Tableau_Lancer_la_requête_à_partir_de_Excel_Files3[[#This Row],[''Autre Public'']]</f>
        <v>32400</v>
      </c>
      <c r="J35" s="7">
        <f>Tableau_Lancer_la_requête_à_partir_de_Excel_Files3[[#This Row],[Aide Publique Obtenue]]/Tableau_Lancer_la_requête_à_partir_de_Excel_Files3[[#This Row],[Coût total]]</f>
        <v>0.32171652686991331</v>
      </c>
      <c r="K35" s="6">
        <f>Tableau_Lancer_la_requête_à_partir_de_Excel_Files3[[#This Row],[Etat]]+Tableau_Lancer_la_requête_à_partir_de_Excel_Files3[[#This Row],[Régions]]+Tableau_Lancer_la_requête_à_partir_de_Excel_Files3[[#This Row],[Départements]]+Tableau_Lancer_la_requête_à_partir_de_Excel_Files3[[#This Row],[''FEDER'']]</f>
        <v>32400</v>
      </c>
      <c r="L35" s="7">
        <f>Tableau_Lancer_la_requête_à_partir_de_Excel_Files3[[#This Row],[Aide Massif Obtenu]]/Tableau_Lancer_la_requête_à_partir_de_Excel_Files3[[#This Row],[Coût total]]</f>
        <v>0.32171652686991331</v>
      </c>
      <c r="M35" s="9">
        <f>Tableau_Lancer_la_requête_à_partir_de_Excel_Files3[[#This Row],[''FNADT'']]+Tableau_Lancer_la_requête_à_partir_de_Excel_Files3[[#This Row],[''Agriculture'']]</f>
        <v>32400</v>
      </c>
      <c r="N35" s="6">
        <v>32400</v>
      </c>
      <c r="O35" s="6"/>
      <c r="P35" s="9">
        <f>Tableau_Lancer_la_requête_à_partir_de_Excel_Files3[[#This Row],[''ALPC'']]+Tableau_Lancer_la_requête_à_partir_de_Excel_Files3[[#This Row],[''AURA'']]+Tableau_Lancer_la_requête_à_partir_de_Excel_Files3[[#This Row],[''BFC'']]+Tableau_Lancer_la_requête_à_partir_de_Excel_Files3[[#This Row],[''LRMP'']]</f>
        <v>0</v>
      </c>
      <c r="Q35" s="6"/>
      <c r="R35" s="6"/>
      <c r="S35" s="6"/>
      <c r="T35" s="6"/>
      <c r="U35" s="9">
        <f>Tableau_Lancer_la_requête_à_partir_de_Excel_Files3[[#This Row],[''03'']]+Tableau_Lancer_la_requête_à_partir_de_Excel_Files3[[#This Row],[''07'']]+Tableau_Lancer_la_requête_à_partir_de_Excel_Files3[[#This Row],[''11'']]+Tableau_Lancer_la_requête_à_partir_de_Excel_Files3[[#This Row],[''12'']]+Tableau_Lancer_la_requête_à_partir_de_Excel_Files3[[#This Row],[''15'']]+Tableau_Lancer_la_requête_à_partir_de_Excel_Files3[[#This Row],[''21'']]+Tableau_Lancer_la_requête_à_partir_de_Excel_Files3[[#This Row],[''19'']]+Tableau_Lancer_la_requête_à_partir_de_Excel_Files3[[#This Row],[''23'']]+Tableau_Lancer_la_requête_à_partir_de_Excel_Files3[[#This Row],[''30'']]+Tableau_Lancer_la_requête_à_partir_de_Excel_Files3[[#This Row],[''34'']]+Tableau_Lancer_la_requête_à_partir_de_Excel_Files3[[#This Row],[''42'']]+Tableau_Lancer_la_requête_à_partir_de_Excel_Files3[[#This Row],[''43'']]+Tableau_Lancer_la_requête_à_partir_de_Excel_Files3[[#This Row],[''46'']]+Tableau_Lancer_la_requête_à_partir_de_Excel_Files3[[#This Row],[''48'']]+Tableau_Lancer_la_requête_à_partir_de_Excel_Files3[[#This Row],[''58'']]+Tableau_Lancer_la_requête_à_partir_de_Excel_Files3[[#This Row],[''63'']]+Tableau_Lancer_la_requête_à_partir_de_Excel_Files3[[#This Row],[''69'']]+Tableau_Lancer_la_requête_à_partir_de_Excel_Files3[[#This Row],[''71'']]+Tableau_Lancer_la_requête_à_partir_de_Excel_Files3[[#This Row],[''81'']]+Tableau_Lancer_la_requête_à_partir_de_Excel_Files3[[#This Row],[''82'']]+Tableau_Lancer_la_requête_à_partir_de_Excel_Files3[[#This Row],[''87'']]+Tableau_Lancer_la_requête_à_partir_de_Excel_Files3[[#This Row],[''89'']]</f>
        <v>0</v>
      </c>
      <c r="V35" s="6"/>
      <c r="W35" s="6"/>
      <c r="X35" s="6"/>
      <c r="Y35" s="6"/>
      <c r="Z35" s="6"/>
      <c r="AA35" s="6"/>
      <c r="AB35" s="6"/>
      <c r="AC35" s="6"/>
      <c r="AD35" s="6"/>
      <c r="AE35" s="6"/>
      <c r="AF35" s="6"/>
      <c r="AG35" s="6"/>
      <c r="AH35" s="6"/>
      <c r="AI35" s="6"/>
      <c r="AJ35" s="6"/>
      <c r="AK35" s="6"/>
      <c r="AL35" s="6"/>
      <c r="AM35" s="6"/>
      <c r="AN35" s="6"/>
      <c r="AO35" s="6"/>
      <c r="AP35" s="6"/>
      <c r="AQ35" s="6"/>
      <c r="AR35" s="6">
        <v>0</v>
      </c>
      <c r="AS35" s="6">
        <v>0</v>
      </c>
      <c r="AT35" s="6"/>
      <c r="CO35" s="3"/>
      <c r="CP35" s="3"/>
      <c r="CQ35" s="3"/>
      <c r="CR35" s="3"/>
      <c r="CS35" s="3"/>
      <c r="CT35" s="3"/>
      <c r="CU35" s="3"/>
      <c r="CV35" s="3"/>
      <c r="CW35" s="3"/>
      <c r="CX35" s="3"/>
      <c r="CY35" s="3"/>
      <c r="CZ35" s="3"/>
      <c r="DA35" s="3"/>
      <c r="DB35" s="3"/>
      <c r="DC35" s="3"/>
      <c r="DD35" s="3"/>
      <c r="DE35" s="3"/>
      <c r="DF35" s="3"/>
      <c r="DG35" s="3"/>
      <c r="DH35" s="3"/>
      <c r="DI35" s="3"/>
      <c r="DJ35" s="3"/>
    </row>
    <row r="36" spans="1:114" x14ac:dyDescent="0.25">
      <c r="A36" s="2" t="s">
        <v>6</v>
      </c>
      <c r="B36" s="8" t="s">
        <v>191</v>
      </c>
      <c r="C36" s="8" t="s">
        <v>231</v>
      </c>
      <c r="D36" s="1" t="s">
        <v>192</v>
      </c>
      <c r="E36" s="1" t="s">
        <v>188</v>
      </c>
      <c r="F36" s="6">
        <v>102164.25</v>
      </c>
      <c r="G36" s="6">
        <v>45044.6</v>
      </c>
      <c r="H36" s="6">
        <f>IF(Tableau_Lancer_la_requête_à_partir_de_Excel_Files3[[#This Row],[Coût total Eligible FEDER]]="",Tableau_Lancer_la_requête_à_partir_de_Excel_Files3[[#This Row],[Coût total déposé]],Tableau_Lancer_la_requête_à_partir_de_Excel_Files3[[#This Row],[Coût total Eligible FEDER]])</f>
        <v>45044.6</v>
      </c>
      <c r="I36" s="6">
        <f>Tableau_Lancer_la_requête_à_partir_de_Excel_Files3[[#This Row],[Aide Massif Obtenu]]+Tableau_Lancer_la_requête_à_partir_de_Excel_Files3[[#This Row],[''Autre Public'']]</f>
        <v>33000</v>
      </c>
      <c r="J36" s="7">
        <f>Tableau_Lancer_la_requête_à_partir_de_Excel_Files3[[#This Row],[Aide Publique Obtenue]]/Tableau_Lancer_la_requête_à_partir_de_Excel_Files3[[#This Row],[Coût total]]</f>
        <v>0.73260723815951301</v>
      </c>
      <c r="K36" s="6">
        <f>Tableau_Lancer_la_requête_à_partir_de_Excel_Files3[[#This Row],[Etat]]+Tableau_Lancer_la_requête_à_partir_de_Excel_Files3[[#This Row],[Régions]]+Tableau_Lancer_la_requête_à_partir_de_Excel_Files3[[#This Row],[Départements]]+Tableau_Lancer_la_requête_à_partir_de_Excel_Files3[[#This Row],[''FEDER'']]</f>
        <v>33000</v>
      </c>
      <c r="L36" s="7">
        <f>Tableau_Lancer_la_requête_à_partir_de_Excel_Files3[[#This Row],[Aide Massif Obtenu]]/Tableau_Lancer_la_requête_à_partir_de_Excel_Files3[[#This Row],[Coût total]]</f>
        <v>0.73260723815951301</v>
      </c>
      <c r="M36" s="9">
        <f>Tableau_Lancer_la_requête_à_partir_de_Excel_Files3[[#This Row],[''FNADT'']]+Tableau_Lancer_la_requête_à_partir_de_Excel_Files3[[#This Row],[''Agriculture'']]</f>
        <v>21628.53</v>
      </c>
      <c r="N36" s="6">
        <v>21628.53</v>
      </c>
      <c r="O36" s="6"/>
      <c r="P36" s="9">
        <f>Tableau_Lancer_la_requête_à_partir_de_Excel_Files3[[#This Row],[''ALPC'']]+Tableau_Lancer_la_requête_à_partir_de_Excel_Files3[[#This Row],[''AURA'']]+Tableau_Lancer_la_requête_à_partir_de_Excel_Files3[[#This Row],[''BFC'']]+Tableau_Lancer_la_requête_à_partir_de_Excel_Files3[[#This Row],[''LRMP'']]</f>
        <v>0</v>
      </c>
      <c r="Q36" s="6"/>
      <c r="R36" s="6"/>
      <c r="S36" s="6"/>
      <c r="T36" s="6"/>
      <c r="U36" s="9">
        <f>Tableau_Lancer_la_requête_à_partir_de_Excel_Files3[[#This Row],[''03'']]+Tableau_Lancer_la_requête_à_partir_de_Excel_Files3[[#This Row],[''07'']]+Tableau_Lancer_la_requête_à_partir_de_Excel_Files3[[#This Row],[''11'']]+Tableau_Lancer_la_requête_à_partir_de_Excel_Files3[[#This Row],[''12'']]+Tableau_Lancer_la_requête_à_partir_de_Excel_Files3[[#This Row],[''15'']]+Tableau_Lancer_la_requête_à_partir_de_Excel_Files3[[#This Row],[''21'']]+Tableau_Lancer_la_requête_à_partir_de_Excel_Files3[[#This Row],[''19'']]+Tableau_Lancer_la_requête_à_partir_de_Excel_Files3[[#This Row],[''23'']]+Tableau_Lancer_la_requête_à_partir_de_Excel_Files3[[#This Row],[''30'']]+Tableau_Lancer_la_requête_à_partir_de_Excel_Files3[[#This Row],[''34'']]+Tableau_Lancer_la_requête_à_partir_de_Excel_Files3[[#This Row],[''42'']]+Tableau_Lancer_la_requête_à_partir_de_Excel_Files3[[#This Row],[''43'']]+Tableau_Lancer_la_requête_à_partir_de_Excel_Files3[[#This Row],[''46'']]+Tableau_Lancer_la_requête_à_partir_de_Excel_Files3[[#This Row],[''48'']]+Tableau_Lancer_la_requête_à_partir_de_Excel_Files3[[#This Row],[''58'']]+Tableau_Lancer_la_requête_à_partir_de_Excel_Files3[[#This Row],[''63'']]+Tableau_Lancer_la_requête_à_partir_de_Excel_Files3[[#This Row],[''69'']]+Tableau_Lancer_la_requête_à_partir_de_Excel_Files3[[#This Row],[''71'']]+Tableau_Lancer_la_requête_à_partir_de_Excel_Files3[[#This Row],[''81'']]+Tableau_Lancer_la_requête_à_partir_de_Excel_Files3[[#This Row],[''82'']]+Tableau_Lancer_la_requête_à_partir_de_Excel_Files3[[#This Row],[''87'']]+Tableau_Lancer_la_requête_à_partir_de_Excel_Files3[[#This Row],[''89'']]</f>
        <v>0</v>
      </c>
      <c r="V36" s="6"/>
      <c r="W36" s="6"/>
      <c r="X36" s="6"/>
      <c r="Y36" s="6"/>
      <c r="Z36" s="6"/>
      <c r="AA36" s="6"/>
      <c r="AB36" s="6"/>
      <c r="AC36" s="6"/>
      <c r="AD36" s="6"/>
      <c r="AE36" s="6"/>
      <c r="AF36" s="6"/>
      <c r="AG36" s="6"/>
      <c r="AH36" s="6"/>
      <c r="AI36" s="6"/>
      <c r="AJ36" s="6"/>
      <c r="AK36" s="6"/>
      <c r="AL36" s="6"/>
      <c r="AM36" s="6"/>
      <c r="AN36" s="6"/>
      <c r="AO36" s="6"/>
      <c r="AP36" s="6"/>
      <c r="AQ36" s="6"/>
      <c r="AR36" s="6">
        <v>11371.47</v>
      </c>
      <c r="AS36" s="6">
        <v>0</v>
      </c>
      <c r="AT36" s="6"/>
      <c r="CO36" s="3"/>
      <c r="CP36" s="3"/>
      <c r="CQ36" s="3"/>
      <c r="CR36" s="3"/>
      <c r="CS36" s="3"/>
      <c r="CT36" s="3"/>
      <c r="CU36" s="3"/>
      <c r="CV36" s="3"/>
      <c r="CW36" s="3"/>
      <c r="CX36" s="3"/>
      <c r="CY36" s="3"/>
      <c r="CZ36" s="3"/>
      <c r="DA36" s="3"/>
      <c r="DB36" s="3"/>
      <c r="DC36" s="3"/>
      <c r="DD36" s="3"/>
      <c r="DE36" s="3"/>
      <c r="DF36" s="3"/>
      <c r="DG36" s="3"/>
      <c r="DH36" s="3"/>
      <c r="DI36" s="3"/>
      <c r="DJ36" s="3"/>
    </row>
    <row r="37" spans="1:114" x14ac:dyDescent="0.25">
      <c r="A37" s="2" t="s">
        <v>6</v>
      </c>
      <c r="B37" s="8" t="s">
        <v>193</v>
      </c>
      <c r="C37" s="8" t="s">
        <v>231</v>
      </c>
      <c r="D37" s="1" t="s">
        <v>194</v>
      </c>
      <c r="E37" s="1" t="s">
        <v>188</v>
      </c>
      <c r="F37" s="6">
        <v>79078.78</v>
      </c>
      <c r="G37" s="6">
        <v>42703.62</v>
      </c>
      <c r="H37" s="6">
        <f>IF(Tableau_Lancer_la_requête_à_partir_de_Excel_Files3[[#This Row],[Coût total Eligible FEDER]]="",Tableau_Lancer_la_requête_à_partir_de_Excel_Files3[[#This Row],[Coût total déposé]],Tableau_Lancer_la_requête_à_partir_de_Excel_Files3[[#This Row],[Coût total Eligible FEDER]])</f>
        <v>42703.62</v>
      </c>
      <c r="I37" s="6">
        <f>Tableau_Lancer_la_requête_à_partir_de_Excel_Files3[[#This Row],[Aide Massif Obtenu]]+Tableau_Lancer_la_requête_à_partir_de_Excel_Files3[[#This Row],[''Autre Public'']]</f>
        <v>31279.54</v>
      </c>
      <c r="J37" s="7">
        <f>Tableau_Lancer_la_requête_à_partir_de_Excel_Files3[[#This Row],[Aide Publique Obtenue]]/Tableau_Lancer_la_requête_à_partir_de_Excel_Files3[[#This Row],[Coût total]]</f>
        <v>0.73247982255368516</v>
      </c>
      <c r="K37" s="6">
        <f>Tableau_Lancer_la_requête_à_partir_de_Excel_Files3[[#This Row],[Etat]]+Tableau_Lancer_la_requête_à_partir_de_Excel_Files3[[#This Row],[Régions]]+Tableau_Lancer_la_requête_à_partir_de_Excel_Files3[[#This Row],[Départements]]+Tableau_Lancer_la_requête_à_partir_de_Excel_Files3[[#This Row],[''FEDER'']]</f>
        <v>31279.54</v>
      </c>
      <c r="L37" s="7">
        <f>Tableau_Lancer_la_requête_à_partir_de_Excel_Files3[[#This Row],[Aide Massif Obtenu]]/Tableau_Lancer_la_requête_à_partir_de_Excel_Files3[[#This Row],[Coût total]]</f>
        <v>0.73247982255368516</v>
      </c>
      <c r="M37" s="9">
        <f>Tableau_Lancer_la_requête_à_partir_de_Excel_Files3[[#This Row],[''FNADT'']]+Tableau_Lancer_la_requête_à_partir_de_Excel_Files3[[#This Row],[''Agriculture'']]</f>
        <v>20514.27</v>
      </c>
      <c r="N37" s="6">
        <v>20514.27</v>
      </c>
      <c r="O37" s="6"/>
      <c r="P37" s="9">
        <f>Tableau_Lancer_la_requête_à_partir_de_Excel_Files3[[#This Row],[''ALPC'']]+Tableau_Lancer_la_requête_à_partir_de_Excel_Files3[[#This Row],[''AURA'']]+Tableau_Lancer_la_requête_à_partir_de_Excel_Files3[[#This Row],[''BFC'']]+Tableau_Lancer_la_requête_à_partir_de_Excel_Files3[[#This Row],[''LRMP'']]</f>
        <v>0</v>
      </c>
      <c r="Q37" s="6"/>
      <c r="R37" s="6"/>
      <c r="S37" s="6"/>
      <c r="T37" s="6"/>
      <c r="U37" s="9">
        <f>Tableau_Lancer_la_requête_à_partir_de_Excel_Files3[[#This Row],[''03'']]+Tableau_Lancer_la_requête_à_partir_de_Excel_Files3[[#This Row],[''07'']]+Tableau_Lancer_la_requête_à_partir_de_Excel_Files3[[#This Row],[''11'']]+Tableau_Lancer_la_requête_à_partir_de_Excel_Files3[[#This Row],[''12'']]+Tableau_Lancer_la_requête_à_partir_de_Excel_Files3[[#This Row],[''15'']]+Tableau_Lancer_la_requête_à_partir_de_Excel_Files3[[#This Row],[''21'']]+Tableau_Lancer_la_requête_à_partir_de_Excel_Files3[[#This Row],[''19'']]+Tableau_Lancer_la_requête_à_partir_de_Excel_Files3[[#This Row],[''23'']]+Tableau_Lancer_la_requête_à_partir_de_Excel_Files3[[#This Row],[''30'']]+Tableau_Lancer_la_requête_à_partir_de_Excel_Files3[[#This Row],[''34'']]+Tableau_Lancer_la_requête_à_partir_de_Excel_Files3[[#This Row],[''42'']]+Tableau_Lancer_la_requête_à_partir_de_Excel_Files3[[#This Row],[''43'']]+Tableau_Lancer_la_requête_à_partir_de_Excel_Files3[[#This Row],[''46'']]+Tableau_Lancer_la_requête_à_partir_de_Excel_Files3[[#This Row],[''48'']]+Tableau_Lancer_la_requête_à_partir_de_Excel_Files3[[#This Row],[''58'']]+Tableau_Lancer_la_requête_à_partir_de_Excel_Files3[[#This Row],[''63'']]+Tableau_Lancer_la_requête_à_partir_de_Excel_Files3[[#This Row],[''69'']]+Tableau_Lancer_la_requête_à_partir_de_Excel_Files3[[#This Row],[''71'']]+Tableau_Lancer_la_requête_à_partir_de_Excel_Files3[[#This Row],[''81'']]+Tableau_Lancer_la_requête_à_partir_de_Excel_Files3[[#This Row],[''82'']]+Tableau_Lancer_la_requête_à_partir_de_Excel_Files3[[#This Row],[''87'']]+Tableau_Lancer_la_requête_à_partir_de_Excel_Files3[[#This Row],[''89'']]</f>
        <v>0</v>
      </c>
      <c r="V37" s="6"/>
      <c r="W37" s="6"/>
      <c r="X37" s="6"/>
      <c r="Y37" s="6"/>
      <c r="Z37" s="6"/>
      <c r="AA37" s="6"/>
      <c r="AB37" s="6"/>
      <c r="AC37" s="6"/>
      <c r="AD37" s="6"/>
      <c r="AE37" s="6"/>
      <c r="AF37" s="6"/>
      <c r="AG37" s="6"/>
      <c r="AH37" s="6"/>
      <c r="AI37" s="6"/>
      <c r="AJ37" s="6"/>
      <c r="AK37" s="6"/>
      <c r="AL37" s="6"/>
      <c r="AM37" s="6"/>
      <c r="AN37" s="6"/>
      <c r="AO37" s="6"/>
      <c r="AP37" s="6"/>
      <c r="AQ37" s="6"/>
      <c r="AR37" s="6">
        <v>10765.27</v>
      </c>
      <c r="AS37" s="6">
        <v>0</v>
      </c>
      <c r="AT37" s="6"/>
      <c r="CO37" s="3"/>
      <c r="CP37" s="3"/>
      <c r="CQ37" s="3"/>
      <c r="CR37" s="3"/>
      <c r="CS37" s="3"/>
      <c r="CT37" s="3"/>
      <c r="CU37" s="3"/>
      <c r="CV37" s="3"/>
      <c r="CW37" s="3"/>
      <c r="CX37" s="3"/>
      <c r="CY37" s="3"/>
      <c r="CZ37" s="3"/>
      <c r="DA37" s="3"/>
      <c r="DB37" s="3"/>
      <c r="DC37" s="3"/>
      <c r="DD37" s="3"/>
      <c r="DE37" s="3"/>
      <c r="DF37" s="3"/>
      <c r="DG37" s="3"/>
      <c r="DH37" s="3"/>
      <c r="DI37" s="3"/>
      <c r="DJ37" s="3"/>
    </row>
    <row r="38" spans="1:114" x14ac:dyDescent="0.25">
      <c r="A38" s="2" t="s">
        <v>6</v>
      </c>
      <c r="B38" s="8" t="s">
        <v>195</v>
      </c>
      <c r="C38" s="8" t="s">
        <v>231</v>
      </c>
      <c r="D38" s="1" t="s">
        <v>196</v>
      </c>
      <c r="E38" s="1" t="s">
        <v>188</v>
      </c>
      <c r="F38" s="6">
        <v>134313.15765624651</v>
      </c>
      <c r="G38" s="6">
        <v>116706.45</v>
      </c>
      <c r="H38" s="6">
        <f>IF(Tableau_Lancer_la_requête_à_partir_de_Excel_Files3[[#This Row],[Coût total Eligible FEDER]]="",Tableau_Lancer_la_requête_à_partir_de_Excel_Files3[[#This Row],[Coût total déposé]],Tableau_Lancer_la_requête_à_partir_de_Excel_Files3[[#This Row],[Coût total Eligible FEDER]])</f>
        <v>116706.45</v>
      </c>
      <c r="I38" s="6">
        <f>Tableau_Lancer_la_requête_à_partir_de_Excel_Files3[[#This Row],[Aide Massif Obtenu]]+Tableau_Lancer_la_requête_à_partir_de_Excel_Files3[[#This Row],[''Autre Public'']]</f>
        <v>85500</v>
      </c>
      <c r="J38" s="7">
        <f>Tableau_Lancer_la_requête_à_partir_de_Excel_Files3[[#This Row],[Aide Publique Obtenue]]/Tableau_Lancer_la_requête_à_partir_de_Excel_Files3[[#This Row],[Coût total]]</f>
        <v>0.7326073237597408</v>
      </c>
      <c r="K38" s="6">
        <f>Tableau_Lancer_la_requête_à_partir_de_Excel_Files3[[#This Row],[Etat]]+Tableau_Lancer_la_requête_à_partir_de_Excel_Files3[[#This Row],[Régions]]+Tableau_Lancer_la_requête_à_partir_de_Excel_Files3[[#This Row],[Départements]]+Tableau_Lancer_la_requête_à_partir_de_Excel_Files3[[#This Row],[''FEDER'']]</f>
        <v>85500</v>
      </c>
      <c r="L38" s="7">
        <f>Tableau_Lancer_la_requête_à_partir_de_Excel_Files3[[#This Row],[Aide Massif Obtenu]]/Tableau_Lancer_la_requête_à_partir_de_Excel_Files3[[#This Row],[Coût total]]</f>
        <v>0.7326073237597408</v>
      </c>
      <c r="M38" s="9">
        <f>Tableau_Lancer_la_requête_à_partir_de_Excel_Files3[[#This Row],[''FNADT'']]+Tableau_Lancer_la_requête_à_partir_de_Excel_Files3[[#This Row],[''Agriculture'']]</f>
        <v>15743.6</v>
      </c>
      <c r="N38" s="6">
        <v>15743.6</v>
      </c>
      <c r="O38" s="6"/>
      <c r="P38" s="9">
        <f>Tableau_Lancer_la_requête_à_partir_de_Excel_Files3[[#This Row],[''ALPC'']]+Tableau_Lancer_la_requête_à_partir_de_Excel_Files3[[#This Row],[''AURA'']]+Tableau_Lancer_la_requête_à_partir_de_Excel_Files3[[#This Row],[''BFC'']]+Tableau_Lancer_la_requête_à_partir_de_Excel_Files3[[#This Row],[''LRMP'']]</f>
        <v>40293.949999999997</v>
      </c>
      <c r="Q38" s="6"/>
      <c r="R38" s="6">
        <v>40293.949999999997</v>
      </c>
      <c r="S38" s="6"/>
      <c r="T38" s="6"/>
      <c r="U38" s="9">
        <f>Tableau_Lancer_la_requête_à_partir_de_Excel_Files3[[#This Row],[''03'']]+Tableau_Lancer_la_requête_à_partir_de_Excel_Files3[[#This Row],[''07'']]+Tableau_Lancer_la_requête_à_partir_de_Excel_Files3[[#This Row],[''11'']]+Tableau_Lancer_la_requête_à_partir_de_Excel_Files3[[#This Row],[''12'']]+Tableau_Lancer_la_requête_à_partir_de_Excel_Files3[[#This Row],[''15'']]+Tableau_Lancer_la_requête_à_partir_de_Excel_Files3[[#This Row],[''21'']]+Tableau_Lancer_la_requête_à_partir_de_Excel_Files3[[#This Row],[''19'']]+Tableau_Lancer_la_requête_à_partir_de_Excel_Files3[[#This Row],[''23'']]+Tableau_Lancer_la_requête_à_partir_de_Excel_Files3[[#This Row],[''30'']]+Tableau_Lancer_la_requête_à_partir_de_Excel_Files3[[#This Row],[''34'']]+Tableau_Lancer_la_requête_à_partir_de_Excel_Files3[[#This Row],[''42'']]+Tableau_Lancer_la_requête_à_partir_de_Excel_Files3[[#This Row],[''43'']]+Tableau_Lancer_la_requête_à_partir_de_Excel_Files3[[#This Row],[''46'']]+Tableau_Lancer_la_requête_à_partir_de_Excel_Files3[[#This Row],[''48'']]+Tableau_Lancer_la_requête_à_partir_de_Excel_Files3[[#This Row],[''58'']]+Tableau_Lancer_la_requête_à_partir_de_Excel_Files3[[#This Row],[''63'']]+Tableau_Lancer_la_requête_à_partir_de_Excel_Files3[[#This Row],[''69'']]+Tableau_Lancer_la_requête_à_partir_de_Excel_Files3[[#This Row],[''71'']]+Tableau_Lancer_la_requête_à_partir_de_Excel_Files3[[#This Row],[''81'']]+Tableau_Lancer_la_requête_à_partir_de_Excel_Files3[[#This Row],[''82'']]+Tableau_Lancer_la_requête_à_partir_de_Excel_Files3[[#This Row],[''87'']]+Tableau_Lancer_la_requête_à_partir_de_Excel_Files3[[#This Row],[''89'']]</f>
        <v>0</v>
      </c>
      <c r="V38" s="6"/>
      <c r="W38" s="6"/>
      <c r="X38" s="6"/>
      <c r="Y38" s="6"/>
      <c r="Z38" s="6"/>
      <c r="AA38" s="6"/>
      <c r="AB38" s="6"/>
      <c r="AC38" s="6"/>
      <c r="AD38" s="6"/>
      <c r="AE38" s="6"/>
      <c r="AF38" s="6"/>
      <c r="AG38" s="6"/>
      <c r="AH38" s="6"/>
      <c r="AI38" s="6"/>
      <c r="AJ38" s="6"/>
      <c r="AK38" s="6"/>
      <c r="AL38" s="6"/>
      <c r="AM38" s="6"/>
      <c r="AN38" s="6"/>
      <c r="AO38" s="6"/>
      <c r="AP38" s="6"/>
      <c r="AQ38" s="6"/>
      <c r="AR38" s="6">
        <v>29462.45</v>
      </c>
      <c r="AS38" s="6">
        <v>0</v>
      </c>
      <c r="AT38" s="6"/>
      <c r="CO38" s="3"/>
      <c r="CP38" s="3"/>
      <c r="CQ38" s="3"/>
      <c r="CR38" s="3"/>
      <c r="CS38" s="3"/>
      <c r="CT38" s="3"/>
      <c r="CU38" s="3"/>
      <c r="CV38" s="3"/>
      <c r="CW38" s="3"/>
      <c r="CX38" s="3"/>
      <c r="CY38" s="3"/>
      <c r="CZ38" s="3"/>
      <c r="DA38" s="3"/>
      <c r="DB38" s="3"/>
      <c r="DC38" s="3"/>
      <c r="DD38" s="3"/>
      <c r="DE38" s="3"/>
      <c r="DF38" s="3"/>
      <c r="DG38" s="3"/>
      <c r="DH38" s="3"/>
      <c r="DI38" s="3"/>
      <c r="DJ38" s="3"/>
    </row>
    <row r="39" spans="1:114" ht="30" x14ac:dyDescent="0.25">
      <c r="A39" s="2" t="s">
        <v>6</v>
      </c>
      <c r="B39" s="8" t="s">
        <v>200</v>
      </c>
      <c r="C39" s="8" t="s">
        <v>197</v>
      </c>
      <c r="D39" s="1" t="s">
        <v>198</v>
      </c>
      <c r="E39" s="1" t="s">
        <v>199</v>
      </c>
      <c r="F39" s="6">
        <v>288621.685</v>
      </c>
      <c r="G39" s="6">
        <v>270620.49</v>
      </c>
      <c r="H39" s="6">
        <f>IF(Tableau_Lancer_la_requête_à_partir_de_Excel_Files3[[#This Row],[Coût total Eligible FEDER]]="",Tableau_Lancer_la_requête_à_partir_de_Excel_Files3[[#This Row],[Coût total déposé]],Tableau_Lancer_la_requête_à_partir_de_Excel_Files3[[#This Row],[Coût total Eligible FEDER]])</f>
        <v>270620.49</v>
      </c>
      <c r="I39" s="6">
        <f>Tableau_Lancer_la_requête_à_partir_de_Excel_Files3[[#This Row],[Aide Massif Obtenu]]+Tableau_Lancer_la_requête_à_partir_de_Excel_Files3[[#This Row],[''Autre Public'']]</f>
        <v>135310.25</v>
      </c>
      <c r="J39" s="7">
        <f>Tableau_Lancer_la_requête_à_partir_de_Excel_Files3[[#This Row],[Aide Publique Obtenue]]/Tableau_Lancer_la_requête_à_partir_de_Excel_Files3[[#This Row],[Coût total]]</f>
        <v>0.50000001847605846</v>
      </c>
      <c r="K39" s="6">
        <f>Tableau_Lancer_la_requête_à_partir_de_Excel_Files3[[#This Row],[Etat]]+Tableau_Lancer_la_requête_à_partir_de_Excel_Files3[[#This Row],[Régions]]+Tableau_Lancer_la_requête_à_partir_de_Excel_Files3[[#This Row],[Départements]]+Tableau_Lancer_la_requête_à_partir_de_Excel_Files3[[#This Row],[''FEDER'']]</f>
        <v>135310.25</v>
      </c>
      <c r="L39" s="7">
        <f>Tableau_Lancer_la_requête_à_partir_de_Excel_Files3[[#This Row],[Aide Massif Obtenu]]/Tableau_Lancer_la_requête_à_partir_de_Excel_Files3[[#This Row],[Coût total]]</f>
        <v>0.50000001847605846</v>
      </c>
      <c r="M39" s="9">
        <f>Tableau_Lancer_la_requête_à_partir_de_Excel_Files3[[#This Row],[''FNADT'']]+Tableau_Lancer_la_requête_à_partir_de_Excel_Files3[[#This Row],[''Agriculture'']]</f>
        <v>35310.25</v>
      </c>
      <c r="N39" s="6">
        <v>35310.25</v>
      </c>
      <c r="O39" s="6"/>
      <c r="P39" s="9">
        <f>Tableau_Lancer_la_requête_à_partir_de_Excel_Files3[[#This Row],[''ALPC'']]+Tableau_Lancer_la_requête_à_partir_de_Excel_Files3[[#This Row],[''AURA'']]+Tableau_Lancer_la_requête_à_partir_de_Excel_Files3[[#This Row],[''BFC'']]+Tableau_Lancer_la_requête_à_partir_de_Excel_Files3[[#This Row],[''LRMP'']]</f>
        <v>0</v>
      </c>
      <c r="Q39" s="6"/>
      <c r="R39" s="6"/>
      <c r="S39" s="6"/>
      <c r="T39" s="6"/>
      <c r="U39" s="9">
        <f>Tableau_Lancer_la_requête_à_partir_de_Excel_Files3[[#This Row],[''03'']]+Tableau_Lancer_la_requête_à_partir_de_Excel_Files3[[#This Row],[''07'']]+Tableau_Lancer_la_requête_à_partir_de_Excel_Files3[[#This Row],[''11'']]+Tableau_Lancer_la_requête_à_partir_de_Excel_Files3[[#This Row],[''12'']]+Tableau_Lancer_la_requête_à_partir_de_Excel_Files3[[#This Row],[''15'']]+Tableau_Lancer_la_requête_à_partir_de_Excel_Files3[[#This Row],[''21'']]+Tableau_Lancer_la_requête_à_partir_de_Excel_Files3[[#This Row],[''19'']]+Tableau_Lancer_la_requête_à_partir_de_Excel_Files3[[#This Row],[''23'']]+Tableau_Lancer_la_requête_à_partir_de_Excel_Files3[[#This Row],[''30'']]+Tableau_Lancer_la_requête_à_partir_de_Excel_Files3[[#This Row],[''34'']]+Tableau_Lancer_la_requête_à_partir_de_Excel_Files3[[#This Row],[''42'']]+Tableau_Lancer_la_requête_à_partir_de_Excel_Files3[[#This Row],[''43'']]+Tableau_Lancer_la_requête_à_partir_de_Excel_Files3[[#This Row],[''46'']]+Tableau_Lancer_la_requête_à_partir_de_Excel_Files3[[#This Row],[''48'']]+Tableau_Lancer_la_requête_à_partir_de_Excel_Files3[[#This Row],[''58'']]+Tableau_Lancer_la_requête_à_partir_de_Excel_Files3[[#This Row],[''63'']]+Tableau_Lancer_la_requête_à_partir_de_Excel_Files3[[#This Row],[''69'']]+Tableau_Lancer_la_requête_à_partir_de_Excel_Files3[[#This Row],[''71'']]+Tableau_Lancer_la_requête_à_partir_de_Excel_Files3[[#This Row],[''81'']]+Tableau_Lancer_la_requête_à_partir_de_Excel_Files3[[#This Row],[''82'']]+Tableau_Lancer_la_requête_à_partir_de_Excel_Files3[[#This Row],[''87'']]+Tableau_Lancer_la_requête_à_partir_de_Excel_Files3[[#This Row],[''89'']]</f>
        <v>0</v>
      </c>
      <c r="V39" s="6"/>
      <c r="W39" s="6"/>
      <c r="X39" s="6"/>
      <c r="Y39" s="6"/>
      <c r="Z39" s="6"/>
      <c r="AA39" s="6"/>
      <c r="AB39" s="6"/>
      <c r="AC39" s="6"/>
      <c r="AD39" s="6"/>
      <c r="AE39" s="6"/>
      <c r="AF39" s="6"/>
      <c r="AG39" s="6"/>
      <c r="AH39" s="6"/>
      <c r="AI39" s="6"/>
      <c r="AJ39" s="6"/>
      <c r="AK39" s="6"/>
      <c r="AL39" s="6"/>
      <c r="AM39" s="6"/>
      <c r="AN39" s="6"/>
      <c r="AO39" s="6"/>
      <c r="AP39" s="6"/>
      <c r="AQ39" s="6"/>
      <c r="AR39" s="6">
        <v>100000</v>
      </c>
      <c r="AS39" s="6">
        <v>0</v>
      </c>
      <c r="AT39" s="6"/>
      <c r="CO39" s="3"/>
      <c r="CP39" s="3"/>
      <c r="CQ39" s="3"/>
      <c r="CR39" s="3"/>
      <c r="CS39" s="3"/>
      <c r="CT39" s="3"/>
      <c r="CU39" s="3"/>
      <c r="CV39" s="3"/>
      <c r="CW39" s="3"/>
      <c r="CX39" s="3"/>
      <c r="CY39" s="3"/>
      <c r="CZ39" s="3"/>
      <c r="DA39" s="3"/>
      <c r="DB39" s="3"/>
      <c r="DC39" s="3"/>
      <c r="DD39" s="3"/>
      <c r="DE39" s="3"/>
      <c r="DF39" s="3"/>
      <c r="DG39" s="3"/>
      <c r="DH39" s="3"/>
      <c r="DI39" s="3"/>
      <c r="DJ39" s="3"/>
    </row>
    <row r="40" spans="1:114" ht="45" x14ac:dyDescent="0.25">
      <c r="A40" s="2" t="s">
        <v>6</v>
      </c>
      <c r="B40" s="8" t="s">
        <v>102</v>
      </c>
      <c r="C40" s="8" t="s">
        <v>232</v>
      </c>
      <c r="D40" s="1" t="s">
        <v>103</v>
      </c>
      <c r="E40" s="1" t="s">
        <v>104</v>
      </c>
      <c r="F40" s="6">
        <v>382962.56</v>
      </c>
      <c r="G40" s="6">
        <v>245746.12</v>
      </c>
      <c r="H40" s="6">
        <f>IF(Tableau_Lancer_la_requête_à_partir_de_Excel_Files3[[#This Row],[Coût total Eligible FEDER]]="",Tableau_Lancer_la_requête_à_partir_de_Excel_Files3[[#This Row],[Coût total déposé]],Tableau_Lancer_la_requête_à_partir_de_Excel_Files3[[#This Row],[Coût total Eligible FEDER]])</f>
        <v>245746.12</v>
      </c>
      <c r="I40" s="6">
        <f>Tableau_Lancer_la_requête_à_partir_de_Excel_Files3[[#This Row],[Aide Massif Obtenu]]+Tableau_Lancer_la_requête_à_partir_de_Excel_Files3[[#This Row],[''Autre Public'']]</f>
        <v>100000</v>
      </c>
      <c r="J40" s="7">
        <f>Tableau_Lancer_la_requête_à_partir_de_Excel_Files3[[#This Row],[Aide Publique Obtenue]]/Tableau_Lancer_la_requête_à_partir_de_Excel_Files3[[#This Row],[Coût total]]</f>
        <v>0.40692402386658233</v>
      </c>
      <c r="K40" s="6">
        <f>Tableau_Lancer_la_requête_à_partir_de_Excel_Files3[[#This Row],[Etat]]+Tableau_Lancer_la_requête_à_partir_de_Excel_Files3[[#This Row],[Régions]]+Tableau_Lancer_la_requête_à_partir_de_Excel_Files3[[#This Row],[Départements]]+Tableau_Lancer_la_requête_à_partir_de_Excel_Files3[[#This Row],[''FEDER'']]</f>
        <v>100000</v>
      </c>
      <c r="L40" s="7">
        <f>Tableau_Lancer_la_requête_à_partir_de_Excel_Files3[[#This Row],[Aide Massif Obtenu]]/Tableau_Lancer_la_requête_à_partir_de_Excel_Files3[[#This Row],[Coût total]]</f>
        <v>0.40692402386658233</v>
      </c>
      <c r="M40" s="9">
        <f>Tableau_Lancer_la_requête_à_partir_de_Excel_Files3[[#This Row],[''FNADT'']]+Tableau_Lancer_la_requête_à_partir_de_Excel_Files3[[#This Row],[''Agriculture'']]</f>
        <v>0</v>
      </c>
      <c r="N40" s="6"/>
      <c r="O40" s="6"/>
      <c r="P40" s="9">
        <f>Tableau_Lancer_la_requête_à_partir_de_Excel_Files3[[#This Row],[''ALPC'']]+Tableau_Lancer_la_requête_à_partir_de_Excel_Files3[[#This Row],[''AURA'']]+Tableau_Lancer_la_requête_à_partir_de_Excel_Files3[[#This Row],[''BFC'']]+Tableau_Lancer_la_requête_à_partir_de_Excel_Files3[[#This Row],[''LRMP'']]</f>
        <v>0</v>
      </c>
      <c r="Q40" s="6"/>
      <c r="R40" s="6"/>
      <c r="S40" s="6"/>
      <c r="T40" s="6"/>
      <c r="U40" s="9">
        <f>Tableau_Lancer_la_requête_à_partir_de_Excel_Files3[[#This Row],[''03'']]+Tableau_Lancer_la_requête_à_partir_de_Excel_Files3[[#This Row],[''07'']]+Tableau_Lancer_la_requête_à_partir_de_Excel_Files3[[#This Row],[''11'']]+Tableau_Lancer_la_requête_à_partir_de_Excel_Files3[[#This Row],[''12'']]+Tableau_Lancer_la_requête_à_partir_de_Excel_Files3[[#This Row],[''15'']]+Tableau_Lancer_la_requête_à_partir_de_Excel_Files3[[#This Row],[''21'']]+Tableau_Lancer_la_requête_à_partir_de_Excel_Files3[[#This Row],[''19'']]+Tableau_Lancer_la_requête_à_partir_de_Excel_Files3[[#This Row],[''23'']]+Tableau_Lancer_la_requête_à_partir_de_Excel_Files3[[#This Row],[''30'']]+Tableau_Lancer_la_requête_à_partir_de_Excel_Files3[[#This Row],[''34'']]+Tableau_Lancer_la_requête_à_partir_de_Excel_Files3[[#This Row],[''42'']]+Tableau_Lancer_la_requête_à_partir_de_Excel_Files3[[#This Row],[''43'']]+Tableau_Lancer_la_requête_à_partir_de_Excel_Files3[[#This Row],[''46'']]+Tableau_Lancer_la_requête_à_partir_de_Excel_Files3[[#This Row],[''48'']]+Tableau_Lancer_la_requête_à_partir_de_Excel_Files3[[#This Row],[''58'']]+Tableau_Lancer_la_requête_à_partir_de_Excel_Files3[[#This Row],[''63'']]+Tableau_Lancer_la_requête_à_partir_de_Excel_Files3[[#This Row],[''69'']]+Tableau_Lancer_la_requête_à_partir_de_Excel_Files3[[#This Row],[''71'']]+Tableau_Lancer_la_requête_à_partir_de_Excel_Files3[[#This Row],[''81'']]+Tableau_Lancer_la_requête_à_partir_de_Excel_Files3[[#This Row],[''82'']]+Tableau_Lancer_la_requête_à_partir_de_Excel_Files3[[#This Row],[''87'']]+Tableau_Lancer_la_requête_à_partir_de_Excel_Files3[[#This Row],[''89'']]</f>
        <v>0</v>
      </c>
      <c r="V40" s="6"/>
      <c r="W40" s="6"/>
      <c r="X40" s="6"/>
      <c r="Y40" s="6"/>
      <c r="Z40" s="6"/>
      <c r="AA40" s="6"/>
      <c r="AB40" s="6"/>
      <c r="AC40" s="6"/>
      <c r="AD40" s="6"/>
      <c r="AE40" s="6"/>
      <c r="AF40" s="6"/>
      <c r="AG40" s="6"/>
      <c r="AH40" s="6"/>
      <c r="AI40" s="6"/>
      <c r="AJ40" s="6"/>
      <c r="AK40" s="6"/>
      <c r="AL40" s="6"/>
      <c r="AM40" s="6"/>
      <c r="AN40" s="6"/>
      <c r="AO40" s="6"/>
      <c r="AP40" s="6"/>
      <c r="AQ40" s="6"/>
      <c r="AR40" s="6">
        <v>100000</v>
      </c>
      <c r="AS40" s="6">
        <v>0</v>
      </c>
      <c r="AT40" s="6"/>
      <c r="CO40" s="3"/>
      <c r="CP40" s="3"/>
      <c r="CQ40" s="3"/>
      <c r="CR40" s="3"/>
      <c r="CS40" s="3"/>
      <c r="CT40" s="3"/>
      <c r="CU40" s="3"/>
      <c r="CV40" s="3"/>
      <c r="CW40" s="3"/>
      <c r="CX40" s="3"/>
      <c r="CY40" s="3"/>
      <c r="CZ40" s="3"/>
      <c r="DA40" s="3"/>
      <c r="DB40" s="3"/>
      <c r="DC40" s="3"/>
      <c r="DD40" s="3"/>
      <c r="DE40" s="3"/>
      <c r="DF40" s="3"/>
      <c r="DG40" s="3"/>
      <c r="DH40" s="3"/>
      <c r="DI40" s="3"/>
      <c r="DJ40" s="3"/>
    </row>
    <row r="41" spans="1:114" x14ac:dyDescent="0.25">
      <c r="A41" s="1" t="s">
        <v>19</v>
      </c>
      <c r="B41" s="1"/>
      <c r="C41" s="1">
        <f>SUBTOTAL(103,Tableau_Lancer_la_requête_à_partir_de_Excel_Files3[ID_Synergie])</f>
        <v>39</v>
      </c>
      <c r="D41" s="1"/>
      <c r="E41" s="1"/>
      <c r="F41" s="6">
        <f>SUBTOTAL(109,Tableau_Lancer_la_requête_à_partir_de_Excel_Files3[Coût total déposé])</f>
        <v>6421458.2850266835</v>
      </c>
      <c r="G41" s="6"/>
      <c r="H41" s="6">
        <f>SUBTOTAL(109,Tableau_Lancer_la_requête_à_partir_de_Excel_Files3[Coût total])</f>
        <v>5388545.6379773123</v>
      </c>
      <c r="I41" s="6">
        <f>SUBTOTAL(109,Tableau_Lancer_la_requête_à_partir_de_Excel_Files3[Aide Publique Obtenue])</f>
        <v>3397464.3588458165</v>
      </c>
      <c r="J41" s="6">
        <f>SUBTOTAL(109,Tableau_Lancer_la_requête_à_partir_de_Excel_Files3[Taux Aide Publique])</f>
        <v>25.138768907091009</v>
      </c>
      <c r="K41" s="6">
        <f>SUBTOTAL(109,Tableau_Lancer_la_requête_à_partir_de_Excel_Files3[Aide Massif Obtenu])</f>
        <v>3319661.3588458165</v>
      </c>
      <c r="L41" s="1"/>
      <c r="M41" s="6">
        <f>SUBTOTAL(109,Tableau_Lancer_la_requête_à_partir_de_Excel_Files3[Etat])</f>
        <v>930101.90000000014</v>
      </c>
      <c r="N41" s="6"/>
      <c r="O41" s="6"/>
      <c r="P41" s="6">
        <f>SUBTOTAL(109,Tableau_Lancer_la_requête_à_partir_de_Excel_Files3[Régions])</f>
        <v>264728.59999999998</v>
      </c>
      <c r="Q41" s="6"/>
      <c r="R41" s="6"/>
      <c r="S41" s="6"/>
      <c r="T41" s="6"/>
      <c r="U41" s="6">
        <f>SUBTOTAL(109,Tableau_Lancer_la_requête_à_partir_de_Excel_Files3[Départements])</f>
        <v>47962.328845816708</v>
      </c>
      <c r="V41" s="6"/>
      <c r="W41" s="6"/>
      <c r="X41" s="6"/>
      <c r="Y41" s="6"/>
      <c r="Z41" s="6"/>
      <c r="AA41" s="6"/>
      <c r="AB41" s="6"/>
      <c r="AC41" s="6"/>
      <c r="AD41" s="6"/>
      <c r="AE41" s="6"/>
      <c r="AF41" s="6"/>
      <c r="AG41" s="6"/>
      <c r="AH41" s="6"/>
      <c r="AI41" s="6"/>
      <c r="AJ41" s="6"/>
      <c r="AK41" s="6"/>
      <c r="AL41" s="6"/>
      <c r="AM41" s="6"/>
      <c r="AN41" s="6"/>
      <c r="AO41" s="6"/>
      <c r="AP41" s="6"/>
      <c r="AQ41" s="6"/>
      <c r="AR41" s="6"/>
      <c r="AS41" s="6"/>
      <c r="AT41" s="1"/>
      <c r="CO41" s="3"/>
      <c r="CP41" s="3"/>
      <c r="CQ41" s="3"/>
      <c r="CR41" s="3"/>
      <c r="CS41" s="3"/>
      <c r="CT41" s="3"/>
      <c r="CU41" s="3"/>
      <c r="CV41" s="3"/>
      <c r="CW41" s="3"/>
      <c r="CX41" s="3"/>
      <c r="CY41" s="3"/>
      <c r="CZ41" s="3"/>
      <c r="DA41" s="3"/>
      <c r="DB41" s="3"/>
      <c r="DC41" s="3"/>
      <c r="DD41" s="3"/>
      <c r="DE41" s="3"/>
      <c r="DF41" s="3"/>
      <c r="DG41" s="3"/>
      <c r="DH41" s="3"/>
      <c r="DI41" s="3"/>
      <c r="DJ41" s="3"/>
    </row>
    <row r="42" spans="1:114" x14ac:dyDescent="0.25">
      <c r="CO42" s="3"/>
      <c r="CP42" s="3"/>
      <c r="CQ42" s="3"/>
      <c r="CR42" s="3"/>
      <c r="CS42" s="3"/>
      <c r="CT42" s="3"/>
      <c r="CU42" s="3"/>
      <c r="CV42" s="3"/>
      <c r="CW42" s="3"/>
      <c r="CX42" s="3"/>
      <c r="CY42" s="3"/>
      <c r="CZ42" s="3"/>
      <c r="DA42" s="3"/>
      <c r="DB42" s="3"/>
      <c r="DC42" s="3"/>
      <c r="DD42" s="3"/>
      <c r="DE42" s="3"/>
      <c r="DF42" s="3"/>
      <c r="DG42" s="3"/>
      <c r="DH42" s="3"/>
      <c r="DI42" s="3"/>
      <c r="DJ42" s="3"/>
    </row>
    <row r="43" spans="1:114" x14ac:dyDescent="0.25">
      <c r="CO43" s="3"/>
      <c r="CP43" s="3"/>
      <c r="CQ43" s="3"/>
      <c r="CR43" s="3"/>
      <c r="CS43" s="3"/>
      <c r="CT43" s="3"/>
      <c r="CU43" s="3"/>
      <c r="CV43" s="3"/>
      <c r="CW43" s="3"/>
      <c r="CX43" s="3"/>
      <c r="CY43" s="3"/>
      <c r="CZ43" s="3"/>
      <c r="DA43" s="3"/>
      <c r="DB43" s="3"/>
      <c r="DC43" s="3"/>
      <c r="DD43" s="3"/>
      <c r="DE43" s="3"/>
      <c r="DF43" s="3"/>
      <c r="DG43" s="3"/>
      <c r="DH43" s="3"/>
      <c r="DI43" s="3"/>
      <c r="DJ43" s="3"/>
    </row>
    <row r="44" spans="1:114" x14ac:dyDescent="0.25">
      <c r="CO44" s="3"/>
      <c r="CP44" s="3"/>
      <c r="CQ44" s="3"/>
      <c r="CR44" s="3"/>
      <c r="CS44" s="3"/>
      <c r="CT44" s="3"/>
      <c r="CU44" s="3"/>
      <c r="CV44" s="3"/>
      <c r="CW44" s="3"/>
      <c r="CX44" s="3"/>
      <c r="CY44" s="3"/>
      <c r="CZ44" s="3"/>
      <c r="DA44" s="3"/>
      <c r="DB44" s="3"/>
      <c r="DC44" s="3"/>
      <c r="DD44" s="3"/>
      <c r="DE44" s="3"/>
      <c r="DF44" s="3"/>
      <c r="DG44" s="3"/>
      <c r="DH44" s="3"/>
      <c r="DI44" s="3"/>
      <c r="DJ44" s="3"/>
    </row>
    <row r="45" spans="1:114" x14ac:dyDescent="0.25">
      <c r="CO45" s="3"/>
      <c r="CP45" s="3"/>
      <c r="CQ45" s="3"/>
      <c r="CR45" s="3"/>
      <c r="CS45" s="3"/>
      <c r="CT45" s="3"/>
      <c r="CU45" s="3"/>
      <c r="CV45" s="3"/>
      <c r="CW45" s="3"/>
      <c r="CX45" s="3"/>
      <c r="CY45" s="3"/>
      <c r="CZ45" s="3"/>
      <c r="DA45" s="3"/>
      <c r="DB45" s="3"/>
      <c r="DC45" s="3"/>
      <c r="DD45" s="3"/>
      <c r="DE45" s="3"/>
      <c r="DF45" s="3"/>
      <c r="DG45" s="3"/>
      <c r="DH45" s="3"/>
      <c r="DI45" s="3"/>
      <c r="DJ45" s="3"/>
    </row>
    <row r="46" spans="1:114" x14ac:dyDescent="0.25">
      <c r="CO46" s="3"/>
      <c r="CP46" s="3"/>
      <c r="CQ46" s="3"/>
      <c r="CR46" s="3"/>
      <c r="CS46" s="3"/>
      <c r="CT46" s="3"/>
      <c r="CU46" s="3"/>
      <c r="CV46" s="3"/>
      <c r="CW46" s="3"/>
      <c r="CX46" s="3"/>
      <c r="CY46" s="3"/>
      <c r="CZ46" s="3"/>
      <c r="DA46" s="3"/>
      <c r="DB46" s="3"/>
      <c r="DC46" s="3"/>
      <c r="DD46" s="3"/>
      <c r="DE46" s="3"/>
      <c r="DF46" s="3"/>
      <c r="DG46" s="3"/>
      <c r="DH46" s="3"/>
      <c r="DI46" s="3"/>
      <c r="DJ46" s="3"/>
    </row>
    <row r="47" spans="1:114" x14ac:dyDescent="0.25">
      <c r="CO47" s="3"/>
      <c r="CP47" s="3"/>
      <c r="CQ47" s="3"/>
      <c r="CR47" s="3"/>
      <c r="CS47" s="3"/>
      <c r="CT47" s="3"/>
      <c r="CU47" s="3"/>
      <c r="CV47" s="3"/>
      <c r="CW47" s="3"/>
      <c r="CX47" s="3"/>
      <c r="CY47" s="3"/>
      <c r="CZ47" s="3"/>
      <c r="DA47" s="3"/>
      <c r="DB47" s="3"/>
      <c r="DC47" s="3"/>
      <c r="DD47" s="3"/>
      <c r="DE47" s="3"/>
      <c r="DF47" s="3"/>
      <c r="DG47" s="3"/>
      <c r="DH47" s="3"/>
      <c r="DI47" s="3"/>
      <c r="DJ47" s="3"/>
    </row>
    <row r="48" spans="1:114" x14ac:dyDescent="0.25">
      <c r="CO48" s="3"/>
      <c r="CP48" s="3"/>
      <c r="CQ48" s="3"/>
      <c r="CR48" s="3"/>
      <c r="CS48" s="3"/>
      <c r="CT48" s="3"/>
      <c r="CU48" s="3"/>
      <c r="CV48" s="3"/>
      <c r="CW48" s="3"/>
      <c r="CX48" s="3"/>
      <c r="CY48" s="3"/>
      <c r="CZ48" s="3"/>
      <c r="DA48" s="3"/>
      <c r="DB48" s="3"/>
      <c r="DC48" s="3"/>
      <c r="DD48" s="3"/>
      <c r="DE48" s="3"/>
      <c r="DF48" s="3"/>
      <c r="DG48" s="3"/>
      <c r="DH48" s="3"/>
      <c r="DI48" s="3"/>
      <c r="DJ48" s="3"/>
    </row>
    <row r="49" spans="93:114" x14ac:dyDescent="0.25">
      <c r="CO49" s="3"/>
      <c r="CP49" s="3"/>
      <c r="CQ49" s="3"/>
      <c r="CR49" s="3"/>
      <c r="CS49" s="3"/>
      <c r="CT49" s="3"/>
      <c r="CU49" s="3"/>
      <c r="CV49" s="3"/>
      <c r="CW49" s="3"/>
      <c r="CX49" s="3"/>
      <c r="CY49" s="3"/>
      <c r="CZ49" s="3"/>
      <c r="DA49" s="3"/>
      <c r="DB49" s="3"/>
      <c r="DC49" s="3"/>
      <c r="DD49" s="3"/>
      <c r="DE49" s="3"/>
      <c r="DF49" s="3"/>
      <c r="DG49" s="3"/>
      <c r="DH49" s="3"/>
      <c r="DI49" s="3"/>
      <c r="DJ49" s="3"/>
    </row>
    <row r="50" spans="93:114" x14ac:dyDescent="0.25">
      <c r="CO50" s="3"/>
      <c r="CP50" s="3"/>
      <c r="CQ50" s="3"/>
      <c r="CR50" s="3"/>
      <c r="CS50" s="3"/>
      <c r="CT50" s="3"/>
      <c r="CU50" s="3"/>
      <c r="CV50" s="3"/>
      <c r="CW50" s="3"/>
      <c r="CX50" s="3"/>
      <c r="CY50" s="3"/>
      <c r="CZ50" s="3"/>
      <c r="DA50" s="3"/>
      <c r="DB50" s="3"/>
      <c r="DC50" s="3"/>
      <c r="DD50" s="3"/>
      <c r="DE50" s="3"/>
      <c r="DF50" s="3"/>
      <c r="DG50" s="3"/>
      <c r="DH50" s="3"/>
      <c r="DI50" s="3"/>
      <c r="DJ50" s="3"/>
    </row>
    <row r="51" spans="93:114" x14ac:dyDescent="0.25">
      <c r="CO51" s="3"/>
      <c r="CP51" s="3"/>
      <c r="CQ51" s="3"/>
      <c r="CR51" s="3"/>
      <c r="CS51" s="3"/>
      <c r="CT51" s="3"/>
      <c r="CU51" s="3"/>
      <c r="CV51" s="3"/>
      <c r="CW51" s="3"/>
      <c r="CX51" s="3"/>
      <c r="CY51" s="3"/>
      <c r="CZ51" s="3"/>
      <c r="DA51" s="3"/>
      <c r="DB51" s="3"/>
      <c r="DC51" s="3"/>
      <c r="DD51" s="3"/>
      <c r="DE51" s="3"/>
      <c r="DF51" s="3"/>
      <c r="DG51" s="3"/>
      <c r="DH51" s="3"/>
      <c r="DI51" s="3"/>
      <c r="DJ51" s="3"/>
    </row>
    <row r="52" spans="93:114" x14ac:dyDescent="0.25">
      <c r="CO52" s="3"/>
      <c r="CP52" s="3"/>
      <c r="CQ52" s="3"/>
      <c r="CR52" s="3"/>
      <c r="CS52" s="3"/>
      <c r="CT52" s="3"/>
      <c r="CU52" s="3"/>
      <c r="CV52" s="3"/>
      <c r="CW52" s="3"/>
      <c r="CX52" s="3"/>
      <c r="CY52" s="3"/>
      <c r="CZ52" s="3"/>
      <c r="DA52" s="3"/>
      <c r="DB52" s="3"/>
      <c r="DC52" s="3"/>
      <c r="DD52" s="3"/>
      <c r="DE52" s="3"/>
      <c r="DF52" s="3"/>
      <c r="DG52" s="3"/>
      <c r="DH52" s="3"/>
      <c r="DI52" s="3"/>
      <c r="DJ52" s="3"/>
    </row>
    <row r="53" spans="93:114" x14ac:dyDescent="0.25">
      <c r="CO53" s="3"/>
      <c r="CP53" s="3"/>
      <c r="CQ53" s="3"/>
      <c r="CR53" s="3"/>
      <c r="CS53" s="3"/>
      <c r="CT53" s="3"/>
      <c r="CU53" s="3"/>
      <c r="CV53" s="3"/>
      <c r="CW53" s="3"/>
      <c r="CX53" s="3"/>
      <c r="CY53" s="3"/>
      <c r="CZ53" s="3"/>
      <c r="DA53" s="3"/>
      <c r="DB53" s="3"/>
      <c r="DC53" s="3"/>
      <c r="DD53" s="3"/>
      <c r="DE53" s="3"/>
      <c r="DF53" s="3"/>
      <c r="DG53" s="3"/>
      <c r="DH53" s="3"/>
      <c r="DI53" s="3"/>
      <c r="DJ53" s="3"/>
    </row>
    <row r="54" spans="93:114" x14ac:dyDescent="0.25">
      <c r="CO54" s="3"/>
      <c r="CP54" s="3"/>
      <c r="CQ54" s="3"/>
      <c r="CR54" s="3"/>
      <c r="CS54" s="3"/>
      <c r="CT54" s="3"/>
      <c r="CU54" s="3"/>
      <c r="CV54" s="3"/>
      <c r="CW54" s="3"/>
      <c r="CX54" s="3"/>
      <c r="CY54" s="3"/>
      <c r="CZ54" s="3"/>
      <c r="DA54" s="3"/>
      <c r="DB54" s="3"/>
      <c r="DC54" s="3"/>
      <c r="DD54" s="3"/>
      <c r="DE54" s="3"/>
      <c r="DF54" s="3"/>
      <c r="DG54" s="3"/>
      <c r="DH54" s="3"/>
      <c r="DI54" s="3"/>
      <c r="DJ54" s="3"/>
    </row>
    <row r="55" spans="93:114" x14ac:dyDescent="0.25">
      <c r="CO55" s="3"/>
      <c r="CP55" s="3"/>
      <c r="CQ55" s="3"/>
      <c r="CR55" s="3"/>
      <c r="CS55" s="3"/>
      <c r="CT55" s="3"/>
      <c r="CU55" s="3"/>
      <c r="CV55" s="3"/>
      <c r="CW55" s="3"/>
      <c r="CX55" s="3"/>
      <c r="CY55" s="3"/>
      <c r="CZ55" s="3"/>
      <c r="DA55" s="3"/>
      <c r="DB55" s="3"/>
      <c r="DC55" s="3"/>
      <c r="DD55" s="3"/>
      <c r="DE55" s="3"/>
      <c r="DF55" s="3"/>
      <c r="DG55" s="3"/>
      <c r="DH55" s="3"/>
      <c r="DI55" s="3"/>
      <c r="DJ55" s="3"/>
    </row>
    <row r="56" spans="93:114" x14ac:dyDescent="0.25">
      <c r="CO56" s="3"/>
      <c r="CP56" s="3"/>
      <c r="CQ56" s="3"/>
      <c r="CR56" s="3"/>
      <c r="CS56" s="3"/>
      <c r="CT56" s="3"/>
      <c r="CU56" s="3"/>
      <c r="CV56" s="3"/>
      <c r="CW56" s="3"/>
      <c r="CX56" s="3"/>
      <c r="CY56" s="3"/>
      <c r="CZ56" s="3"/>
      <c r="DA56" s="3"/>
      <c r="DB56" s="3"/>
      <c r="DC56" s="3"/>
      <c r="DD56" s="3"/>
      <c r="DE56" s="3"/>
      <c r="DF56" s="3"/>
      <c r="DG56" s="3"/>
      <c r="DH56" s="3"/>
      <c r="DI56" s="3"/>
      <c r="DJ56" s="3"/>
    </row>
    <row r="57" spans="93:114" x14ac:dyDescent="0.25">
      <c r="CO57" s="3"/>
      <c r="CP57" s="3"/>
      <c r="CQ57" s="3"/>
      <c r="CR57" s="3"/>
      <c r="CS57" s="3"/>
      <c r="CT57" s="3"/>
      <c r="CU57" s="3"/>
      <c r="CV57" s="3"/>
      <c r="CW57" s="3"/>
      <c r="CX57" s="3"/>
      <c r="CY57" s="3"/>
      <c r="CZ57" s="3"/>
      <c r="DA57" s="3"/>
      <c r="DB57" s="3"/>
      <c r="DC57" s="3"/>
      <c r="DD57" s="3"/>
      <c r="DE57" s="3"/>
      <c r="DF57" s="3"/>
      <c r="DG57" s="3"/>
      <c r="DH57" s="3"/>
      <c r="DI57" s="3"/>
      <c r="DJ57" s="3"/>
    </row>
    <row r="58" spans="93:114" x14ac:dyDescent="0.25">
      <c r="CO58" s="3"/>
      <c r="CP58" s="3"/>
      <c r="CQ58" s="3"/>
      <c r="CR58" s="3"/>
      <c r="CS58" s="3"/>
      <c r="CT58" s="3"/>
      <c r="CU58" s="3"/>
      <c r="CV58" s="3"/>
      <c r="CW58" s="3"/>
      <c r="CX58" s="3"/>
      <c r="CY58" s="3"/>
      <c r="CZ58" s="3"/>
      <c r="DA58" s="3"/>
      <c r="DB58" s="3"/>
      <c r="DC58" s="3"/>
      <c r="DD58" s="3"/>
      <c r="DE58" s="3"/>
      <c r="DF58" s="3"/>
      <c r="DG58" s="3"/>
      <c r="DH58" s="3"/>
      <c r="DI58" s="3"/>
      <c r="DJ58" s="3"/>
    </row>
    <row r="59" spans="93:114" x14ac:dyDescent="0.25">
      <c r="CO59" s="3"/>
      <c r="CP59" s="3"/>
      <c r="CQ59" s="3"/>
      <c r="CR59" s="3"/>
      <c r="CS59" s="3"/>
      <c r="CT59" s="3"/>
      <c r="CU59" s="3"/>
      <c r="CV59" s="3"/>
      <c r="CW59" s="3"/>
      <c r="CX59" s="3"/>
      <c r="CY59" s="3"/>
      <c r="CZ59" s="3"/>
      <c r="DA59" s="3"/>
      <c r="DB59" s="3"/>
      <c r="DC59" s="3"/>
      <c r="DD59" s="3"/>
      <c r="DE59" s="3"/>
      <c r="DF59" s="3"/>
      <c r="DG59" s="3"/>
      <c r="DH59" s="3"/>
      <c r="DI59" s="3"/>
      <c r="DJ59" s="3"/>
    </row>
    <row r="60" spans="93:114" x14ac:dyDescent="0.25">
      <c r="CO60" s="3"/>
      <c r="CP60" s="3"/>
      <c r="CQ60" s="3"/>
      <c r="CR60" s="3"/>
      <c r="CS60" s="3"/>
      <c r="CT60" s="3"/>
      <c r="CU60" s="3"/>
      <c r="CV60" s="3"/>
      <c r="CW60" s="3"/>
      <c r="CX60" s="3"/>
      <c r="CY60" s="3"/>
      <c r="CZ60" s="3"/>
      <c r="DA60" s="3"/>
      <c r="DB60" s="3"/>
      <c r="DC60" s="3"/>
      <c r="DD60" s="3"/>
      <c r="DE60" s="3"/>
      <c r="DF60" s="3"/>
      <c r="DG60" s="3"/>
      <c r="DH60" s="3"/>
      <c r="DI60" s="3"/>
      <c r="DJ60" s="3"/>
    </row>
    <row r="61" spans="93:114" x14ac:dyDescent="0.25">
      <c r="CO61" s="3"/>
      <c r="CP61" s="3"/>
      <c r="CQ61" s="3"/>
      <c r="CR61" s="3"/>
      <c r="CS61" s="3"/>
      <c r="CT61" s="3"/>
      <c r="CU61" s="3"/>
      <c r="CV61" s="3"/>
      <c r="CW61" s="3"/>
      <c r="CX61" s="3"/>
      <c r="CY61" s="3"/>
      <c r="CZ61" s="3"/>
      <c r="DA61" s="3"/>
      <c r="DB61" s="3"/>
      <c r="DC61" s="3"/>
      <c r="DD61" s="3"/>
      <c r="DE61" s="3"/>
      <c r="DF61" s="3"/>
      <c r="DG61" s="3"/>
      <c r="DH61" s="3"/>
      <c r="DI61" s="3"/>
      <c r="DJ61" s="3"/>
    </row>
    <row r="62" spans="93:114" x14ac:dyDescent="0.25">
      <c r="CO62" s="3"/>
      <c r="CP62" s="3"/>
      <c r="CQ62" s="3"/>
      <c r="CR62" s="3"/>
      <c r="CS62" s="3"/>
      <c r="CT62" s="3"/>
      <c r="CU62" s="3"/>
      <c r="CV62" s="3"/>
      <c r="CW62" s="3"/>
      <c r="CX62" s="3"/>
      <c r="CY62" s="3"/>
      <c r="CZ62" s="3"/>
      <c r="DA62" s="3"/>
      <c r="DB62" s="3"/>
      <c r="DC62" s="3"/>
      <c r="DD62" s="3"/>
      <c r="DE62" s="3"/>
      <c r="DF62" s="3"/>
      <c r="DG62" s="3"/>
      <c r="DH62" s="3"/>
      <c r="DI62" s="3"/>
      <c r="DJ62" s="3"/>
    </row>
    <row r="63" spans="93:114" x14ac:dyDescent="0.25">
      <c r="CO63" s="3"/>
      <c r="CP63" s="3"/>
      <c r="CQ63" s="3"/>
      <c r="CR63" s="3"/>
      <c r="CS63" s="3"/>
      <c r="CT63" s="3"/>
      <c r="CU63" s="3"/>
      <c r="CV63" s="3"/>
      <c r="CW63" s="3"/>
      <c r="CX63" s="3"/>
      <c r="CY63" s="3"/>
      <c r="CZ63" s="3"/>
      <c r="DA63" s="3"/>
      <c r="DB63" s="3"/>
      <c r="DC63" s="3"/>
      <c r="DD63" s="3"/>
      <c r="DE63" s="3"/>
      <c r="DF63" s="3"/>
      <c r="DG63" s="3"/>
      <c r="DH63" s="3"/>
      <c r="DI63" s="3"/>
      <c r="DJ63" s="3"/>
    </row>
    <row r="64" spans="93:114" x14ac:dyDescent="0.25">
      <c r="CO64" s="3"/>
      <c r="CP64" s="3"/>
      <c r="CQ64" s="3"/>
      <c r="CR64" s="3"/>
      <c r="CS64" s="3"/>
      <c r="CT64" s="3"/>
      <c r="CU64" s="3"/>
      <c r="CV64" s="3"/>
      <c r="CW64" s="3"/>
      <c r="CX64" s="3"/>
      <c r="CY64" s="3"/>
      <c r="CZ64" s="3"/>
      <c r="DA64" s="3"/>
      <c r="DB64" s="3"/>
      <c r="DC64" s="3"/>
      <c r="DD64" s="3"/>
      <c r="DE64" s="3"/>
      <c r="DF64" s="3"/>
      <c r="DG64" s="3"/>
      <c r="DH64" s="3"/>
      <c r="DI64" s="3"/>
      <c r="DJ64" s="3"/>
    </row>
    <row r="65" spans="86:114" x14ac:dyDescent="0.25">
      <c r="CO65" s="3"/>
      <c r="CP65" s="3"/>
      <c r="CQ65" s="3"/>
      <c r="CR65" s="3"/>
      <c r="CS65" s="3"/>
      <c r="CT65" s="3"/>
      <c r="CU65" s="3"/>
      <c r="CV65" s="3"/>
      <c r="CW65" s="3"/>
      <c r="CX65" s="3"/>
      <c r="CY65" s="3"/>
      <c r="CZ65" s="3"/>
      <c r="DA65" s="3"/>
      <c r="DB65" s="3"/>
      <c r="DC65" s="3"/>
      <c r="DD65" s="3"/>
      <c r="DE65" s="3"/>
      <c r="DF65" s="3"/>
      <c r="DG65" s="3"/>
      <c r="DH65" s="3"/>
      <c r="DI65" s="3"/>
      <c r="DJ65" s="3"/>
    </row>
    <row r="66" spans="86:114" x14ac:dyDescent="0.25">
      <c r="CO66" s="3"/>
      <c r="CP66" s="3"/>
      <c r="CQ66" s="3"/>
      <c r="CR66" s="3"/>
      <c r="CS66" s="3"/>
      <c r="CT66" s="3"/>
      <c r="CU66" s="3"/>
      <c r="CV66" s="3"/>
      <c r="CW66" s="3"/>
      <c r="CX66" s="3"/>
      <c r="CY66" s="3"/>
      <c r="CZ66" s="3"/>
      <c r="DA66" s="3"/>
      <c r="DB66" s="3"/>
      <c r="DC66" s="3"/>
      <c r="DD66" s="3"/>
      <c r="DE66" s="3"/>
      <c r="DF66" s="3"/>
      <c r="DG66" s="3"/>
      <c r="DH66" s="3"/>
      <c r="DI66" s="3"/>
      <c r="DJ66" s="3"/>
    </row>
    <row r="67" spans="86:114" x14ac:dyDescent="0.25">
      <c r="CO67" s="3"/>
      <c r="CP67" s="3"/>
      <c r="CQ67" s="3"/>
      <c r="CR67" s="3"/>
      <c r="CS67" s="3"/>
      <c r="CT67" s="3"/>
      <c r="CU67" s="3"/>
      <c r="CV67" s="3"/>
      <c r="CW67" s="3"/>
      <c r="CX67" s="3"/>
      <c r="CY67" s="3"/>
      <c r="CZ67" s="3"/>
      <c r="DA67" s="3"/>
      <c r="DB67" s="3"/>
      <c r="DC67" s="3"/>
      <c r="DD67" s="3"/>
      <c r="DE67" s="3"/>
      <c r="DF67" s="3"/>
      <c r="DG67" s="3"/>
      <c r="DH67" s="3"/>
      <c r="DI67" s="3"/>
      <c r="DJ67" s="3"/>
    </row>
    <row r="68" spans="86:114" x14ac:dyDescent="0.25">
      <c r="CH68" s="4"/>
      <c r="CI68" s="4"/>
      <c r="CJ68" s="4"/>
      <c r="CK68" s="4"/>
      <c r="CL68" s="4"/>
      <c r="CM68" s="4"/>
      <c r="CN68" s="4"/>
      <c r="DD68" s="3"/>
      <c r="DE68" s="3"/>
      <c r="DF68" s="3"/>
      <c r="DG68" s="3"/>
      <c r="DH68" s="3"/>
      <c r="DI68" s="3"/>
      <c r="DJ68" s="3"/>
    </row>
    <row r="69" spans="86:114" x14ac:dyDescent="0.25">
      <c r="CH69" s="4"/>
      <c r="CI69" s="4"/>
      <c r="CJ69" s="4"/>
      <c r="CK69" s="4"/>
      <c r="CL69" s="4"/>
      <c r="CM69" s="4"/>
      <c r="CN69" s="4"/>
      <c r="DD69" s="3"/>
      <c r="DE69" s="3"/>
      <c r="DF69" s="3"/>
      <c r="DG69" s="3"/>
      <c r="DH69" s="3"/>
      <c r="DI69" s="3"/>
      <c r="DJ69" s="3"/>
    </row>
    <row r="70" spans="86:114" x14ac:dyDescent="0.25">
      <c r="CH70" s="4"/>
      <c r="CI70" s="4"/>
      <c r="CJ70" s="4"/>
      <c r="CK70" s="4"/>
      <c r="CL70" s="4"/>
      <c r="CM70" s="4"/>
      <c r="CN70" s="4"/>
      <c r="DD70" s="3"/>
      <c r="DE70" s="3"/>
      <c r="DF70" s="3"/>
      <c r="DG70" s="3"/>
      <c r="DH70" s="3"/>
      <c r="DI70" s="3"/>
      <c r="DJ70" s="3"/>
    </row>
    <row r="71" spans="86:114" x14ac:dyDescent="0.25">
      <c r="CH71" s="4"/>
      <c r="CI71" s="4"/>
      <c r="CJ71" s="4"/>
      <c r="CK71" s="4"/>
      <c r="CL71" s="4"/>
      <c r="CM71" s="4"/>
      <c r="CN71" s="4"/>
      <c r="DD71" s="3"/>
      <c r="DE71" s="3"/>
      <c r="DF71" s="3"/>
      <c r="DG71" s="3"/>
      <c r="DH71" s="3"/>
      <c r="DI71" s="3"/>
      <c r="DJ71" s="3"/>
    </row>
    <row r="72" spans="86:114" x14ac:dyDescent="0.25">
      <c r="CH72" s="4"/>
      <c r="CI72" s="4"/>
      <c r="CJ72" s="4"/>
      <c r="CK72" s="4"/>
      <c r="CL72" s="4"/>
      <c r="CM72" s="4"/>
      <c r="CN72" s="4"/>
      <c r="DD72" s="3"/>
      <c r="DE72" s="3"/>
      <c r="DF72" s="3"/>
      <c r="DG72" s="3"/>
      <c r="DH72" s="3"/>
      <c r="DI72" s="3"/>
      <c r="DJ72" s="3"/>
    </row>
    <row r="73" spans="86:114" x14ac:dyDescent="0.25">
      <c r="CH73" s="4"/>
      <c r="CI73" s="4"/>
      <c r="CJ73" s="4"/>
      <c r="CK73" s="4"/>
      <c r="CL73" s="4"/>
      <c r="CM73" s="4"/>
      <c r="CN73" s="4"/>
      <c r="DD73" s="3"/>
      <c r="DE73" s="3"/>
      <c r="DF73" s="3"/>
      <c r="DG73" s="3"/>
      <c r="DH73" s="3"/>
      <c r="DI73" s="3"/>
      <c r="DJ73" s="3"/>
    </row>
    <row r="74" spans="86:114" x14ac:dyDescent="0.25">
      <c r="CH74" s="4"/>
      <c r="CI74" s="4"/>
      <c r="CJ74" s="4"/>
      <c r="CK74" s="4"/>
      <c r="CL74" s="4"/>
      <c r="CM74" s="4"/>
      <c r="CN74" s="4"/>
      <c r="DD74" s="3"/>
      <c r="DE74" s="3"/>
      <c r="DF74" s="3"/>
      <c r="DG74" s="3"/>
      <c r="DH74" s="3"/>
      <c r="DI74" s="3"/>
      <c r="DJ74" s="3"/>
    </row>
    <row r="75" spans="86:114" x14ac:dyDescent="0.25">
      <c r="CH75" s="4"/>
      <c r="CI75" s="4"/>
      <c r="CJ75" s="4"/>
      <c r="CK75" s="4"/>
      <c r="CL75" s="4"/>
      <c r="CM75" s="4"/>
      <c r="CN75" s="4"/>
      <c r="DD75" s="3"/>
      <c r="DE75" s="3"/>
      <c r="DF75" s="3"/>
      <c r="DG75" s="3"/>
      <c r="DH75" s="3"/>
      <c r="DI75" s="3"/>
      <c r="DJ75" s="3"/>
    </row>
    <row r="76" spans="86:114" x14ac:dyDescent="0.25">
      <c r="CH76" s="4"/>
      <c r="CI76" s="4"/>
      <c r="CJ76" s="4"/>
      <c r="CK76" s="4"/>
      <c r="CL76" s="4"/>
      <c r="CM76" s="4"/>
      <c r="CN76" s="4"/>
      <c r="DD76" s="3"/>
      <c r="DE76" s="3"/>
      <c r="DF76" s="3"/>
      <c r="DG76" s="3"/>
      <c r="DH76" s="3"/>
      <c r="DI76" s="3"/>
      <c r="DJ76" s="3"/>
    </row>
    <row r="77" spans="86:114" x14ac:dyDescent="0.25">
      <c r="CH77" s="4"/>
      <c r="CI77" s="4"/>
      <c r="CJ77" s="4"/>
      <c r="CK77" s="4"/>
      <c r="CL77" s="4"/>
      <c r="CM77" s="4"/>
      <c r="CN77" s="4"/>
      <c r="DD77" s="3"/>
      <c r="DE77" s="3"/>
      <c r="DF77" s="3"/>
      <c r="DG77" s="3"/>
      <c r="DH77" s="3"/>
      <c r="DI77" s="3"/>
      <c r="DJ77" s="3"/>
    </row>
    <row r="78" spans="86:114" x14ac:dyDescent="0.25">
      <c r="CH78" s="4"/>
      <c r="CI78" s="4"/>
      <c r="CJ78" s="4"/>
      <c r="CK78" s="4"/>
      <c r="CL78" s="4"/>
      <c r="CM78" s="4"/>
      <c r="CN78" s="4"/>
      <c r="DD78" s="3"/>
      <c r="DE78" s="3"/>
      <c r="DF78" s="3"/>
      <c r="DG78" s="3"/>
      <c r="DH78" s="3"/>
      <c r="DI78" s="3"/>
      <c r="DJ78" s="3"/>
    </row>
    <row r="79" spans="86:114" x14ac:dyDescent="0.25">
      <c r="CH79" s="4"/>
      <c r="CI79" s="4"/>
      <c r="CJ79" s="4"/>
      <c r="CK79" s="4"/>
      <c r="CL79" s="4"/>
      <c r="CM79" s="4"/>
      <c r="CN79" s="4"/>
      <c r="DD79" s="3"/>
      <c r="DE79" s="3"/>
      <c r="DF79" s="3"/>
      <c r="DG79" s="3"/>
      <c r="DH79" s="3"/>
      <c r="DI79" s="3"/>
      <c r="DJ79" s="3"/>
    </row>
    <row r="80" spans="86:114" x14ac:dyDescent="0.25">
      <c r="CH80" s="4"/>
      <c r="CI80" s="4"/>
      <c r="CJ80" s="4"/>
      <c r="CK80" s="4"/>
      <c r="CL80" s="4"/>
      <c r="CM80" s="4"/>
      <c r="CN80" s="4"/>
      <c r="DD80" s="3"/>
      <c r="DE80" s="3"/>
      <c r="DF80" s="3"/>
      <c r="DG80" s="3"/>
      <c r="DH80" s="3"/>
      <c r="DI80" s="3"/>
      <c r="DJ80" s="3"/>
    </row>
    <row r="81" spans="86:114" x14ac:dyDescent="0.25">
      <c r="CH81" s="4"/>
      <c r="CI81" s="4"/>
      <c r="CJ81" s="4"/>
      <c r="CK81" s="4"/>
      <c r="CL81" s="4"/>
      <c r="CM81" s="4"/>
      <c r="CN81" s="4"/>
      <c r="DD81" s="3"/>
      <c r="DE81" s="3"/>
      <c r="DF81" s="3"/>
      <c r="DG81" s="3"/>
      <c r="DH81" s="3"/>
      <c r="DI81" s="3"/>
      <c r="DJ81" s="3"/>
    </row>
    <row r="82" spans="86:114" x14ac:dyDescent="0.25">
      <c r="CH82" s="4"/>
      <c r="CI82" s="4"/>
      <c r="CJ82" s="4"/>
      <c r="CK82" s="4"/>
      <c r="CL82" s="4"/>
      <c r="CM82" s="4"/>
      <c r="CN82" s="4"/>
      <c r="DD82" s="3"/>
      <c r="DE82" s="3"/>
      <c r="DF82" s="3"/>
      <c r="DG82" s="3"/>
      <c r="DH82" s="3"/>
      <c r="DI82" s="3"/>
      <c r="DJ82" s="3"/>
    </row>
    <row r="83" spans="86:114" x14ac:dyDescent="0.25">
      <c r="CH83" s="4"/>
      <c r="CI83" s="4"/>
      <c r="CJ83" s="4"/>
      <c r="CK83" s="4"/>
      <c r="CL83" s="4"/>
      <c r="CM83" s="4"/>
      <c r="CN83" s="4"/>
      <c r="DD83" s="3"/>
      <c r="DE83" s="3"/>
      <c r="DF83" s="3"/>
      <c r="DG83" s="3"/>
      <c r="DH83" s="3"/>
      <c r="DI83" s="3"/>
      <c r="DJ83" s="3"/>
    </row>
    <row r="84" spans="86:114" x14ac:dyDescent="0.25">
      <c r="CH84" s="4"/>
      <c r="CI84" s="4"/>
      <c r="CJ84" s="4"/>
      <c r="CK84" s="4"/>
      <c r="CL84" s="4"/>
      <c r="CM84" s="4"/>
      <c r="CN84" s="4"/>
      <c r="DD84" s="3"/>
      <c r="DE84" s="3"/>
      <c r="DF84" s="3"/>
      <c r="DG84" s="3"/>
      <c r="DH84" s="3"/>
      <c r="DI84" s="3"/>
      <c r="DJ84" s="3"/>
    </row>
    <row r="85" spans="86:114" x14ac:dyDescent="0.25">
      <c r="CH85" s="4"/>
      <c r="CI85" s="4"/>
      <c r="CJ85" s="4"/>
      <c r="CK85" s="4"/>
      <c r="CL85" s="4"/>
      <c r="CM85" s="4"/>
      <c r="CN85" s="4"/>
      <c r="DD85" s="3"/>
      <c r="DE85" s="3"/>
      <c r="DF85" s="3"/>
      <c r="DG85" s="3"/>
      <c r="DH85" s="3"/>
      <c r="DI85" s="3"/>
      <c r="DJ85" s="3"/>
    </row>
    <row r="86" spans="86:114" x14ac:dyDescent="0.25">
      <c r="CH86" s="4"/>
      <c r="CI86" s="4"/>
      <c r="CJ86" s="4"/>
      <c r="CK86" s="4"/>
      <c r="CL86" s="4"/>
      <c r="CM86" s="4"/>
      <c r="CN86" s="4"/>
      <c r="DD86" s="3"/>
      <c r="DE86" s="3"/>
      <c r="DF86" s="3"/>
      <c r="DG86" s="3"/>
      <c r="DH86" s="3"/>
      <c r="DI86" s="3"/>
      <c r="DJ86" s="3"/>
    </row>
    <row r="87" spans="86:114" x14ac:dyDescent="0.25">
      <c r="CH87" s="4"/>
      <c r="CI87" s="4"/>
      <c r="CJ87" s="4"/>
      <c r="CK87" s="4"/>
      <c r="CL87" s="4"/>
      <c r="CM87" s="4"/>
      <c r="CN87" s="4"/>
      <c r="DD87" s="3"/>
      <c r="DE87" s="3"/>
      <c r="DF87" s="3"/>
      <c r="DG87" s="3"/>
      <c r="DH87" s="3"/>
      <c r="DI87" s="3"/>
      <c r="DJ87" s="3"/>
    </row>
    <row r="88" spans="86:114" x14ac:dyDescent="0.25">
      <c r="CH88" s="4"/>
      <c r="CI88" s="4"/>
      <c r="CJ88" s="4"/>
      <c r="CK88" s="4"/>
      <c r="CL88" s="4"/>
      <c r="CM88" s="4"/>
      <c r="CN88" s="4"/>
      <c r="DD88" s="3"/>
      <c r="DE88" s="3"/>
      <c r="DF88" s="3"/>
      <c r="DG88" s="3"/>
      <c r="DH88" s="3"/>
      <c r="DI88" s="3"/>
      <c r="DJ88" s="3"/>
    </row>
  </sheetData>
  <conditionalFormatting sqref="I42:I1048576">
    <cfRule type="cellIs" dxfId="96" priority="3" operator="greaterThan">
      <formula>0</formula>
    </cfRule>
    <cfRule type="cellIs" dxfId="95" priority="4" operator="lessThan">
      <formula>0</formula>
    </cfRule>
  </conditionalFormatting>
  <pageMargins left="0.7" right="0.7" top="0.75" bottom="0.75" header="0.3" footer="0.3"/>
  <pageSetup paperSize="8" scale="65" orientation="landscape"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1</vt:i4>
      </vt:variant>
    </vt:vector>
  </HeadingPairs>
  <TitlesOfParts>
    <vt:vector size="5" baseType="lpstr">
      <vt:lpstr>Feuil1</vt:lpstr>
      <vt:lpstr>Reprog (en cours)</vt:lpstr>
      <vt:lpstr>Feuil2</vt:lpstr>
      <vt:lpstr>Feuil3</vt:lpstr>
      <vt:lpstr>Feuil1!Impression_des_titres</vt:lpstr>
    </vt:vector>
  </TitlesOfParts>
  <Company>cra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pe.melac</dc:creator>
  <cp:lastModifiedBy>p.coste</cp:lastModifiedBy>
  <cp:lastPrinted>2017-09-29T07:53:37Z</cp:lastPrinted>
  <dcterms:created xsi:type="dcterms:W3CDTF">2016-01-13T16:44:12Z</dcterms:created>
  <dcterms:modified xsi:type="dcterms:W3CDTF">2017-11-21T14:06:04Z</dcterms:modified>
</cp:coreProperties>
</file>