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Projets" sheetId="1" r:id="rId1"/>
    <sheet name="Feuil3" sheetId="3" r:id="rId2"/>
  </sheets>
  <definedNames>
    <definedName name="_xlnm.Print_Titles" localSheetId="0">Projets!$10:$11</definedName>
    <definedName name="Lancer_la_requête_à_partir_de_Excel_Files" localSheetId="0" hidden="1">Projets!$A$11:$S$216</definedName>
  </definedNames>
  <calcPr calcId="145621" iterateDelta="1E-4"/>
</workbook>
</file>

<file path=xl/calcChain.xml><?xml version="1.0" encoding="utf-8"?>
<calcChain xmlns="http://schemas.openxmlformats.org/spreadsheetml/2006/main">
  <c r="F217" i="1" l="1"/>
  <c r="G217" i="1"/>
  <c r="L217" i="1"/>
  <c r="M217" i="1"/>
  <c r="O217" i="1" s="1"/>
  <c r="R217" i="1"/>
  <c r="N12" i="1"/>
  <c r="N13" i="1"/>
  <c r="N14" i="1"/>
  <c r="N15" i="1"/>
  <c r="N16" i="1"/>
  <c r="N17" i="1"/>
  <c r="N18" i="1"/>
  <c r="N19" i="1"/>
  <c r="N20" i="1"/>
  <c r="N21" i="1"/>
  <c r="N22" i="1"/>
  <c r="N23" i="1"/>
  <c r="N24" i="1"/>
  <c r="N25" i="1"/>
  <c r="N26" i="1"/>
  <c r="N27" i="1"/>
  <c r="N28" i="1"/>
  <c r="N29" i="1"/>
  <c r="N30" i="1"/>
  <c r="N31" i="1"/>
  <c r="N32" i="1"/>
  <c r="N33" i="1"/>
  <c r="N34" i="1"/>
  <c r="N35" i="1"/>
  <c r="N36" i="1"/>
  <c r="N37" i="1"/>
  <c r="N38" i="1"/>
  <c r="N39" i="1"/>
  <c r="N40" i="1"/>
  <c r="N41" i="1"/>
  <c r="N42" i="1"/>
  <c r="N43" i="1"/>
  <c r="N44" i="1"/>
  <c r="N45" i="1"/>
  <c r="N46" i="1"/>
  <c r="N47" i="1"/>
  <c r="N48" i="1"/>
  <c r="N49" i="1"/>
  <c r="N50" i="1"/>
  <c r="N51" i="1"/>
  <c r="N52" i="1"/>
  <c r="N53" i="1"/>
  <c r="N54" i="1"/>
  <c r="N55" i="1"/>
  <c r="N56" i="1"/>
  <c r="N57" i="1"/>
  <c r="N58" i="1"/>
  <c r="N59" i="1"/>
  <c r="N60" i="1"/>
  <c r="N61" i="1"/>
  <c r="N62" i="1"/>
  <c r="N63" i="1"/>
  <c r="N64" i="1"/>
  <c r="N65" i="1"/>
  <c r="N66" i="1"/>
  <c r="N67" i="1"/>
  <c r="N68" i="1"/>
  <c r="N69" i="1"/>
  <c r="N70" i="1"/>
  <c r="N71" i="1"/>
  <c r="N72" i="1"/>
  <c r="N73" i="1"/>
  <c r="N74" i="1"/>
  <c r="N75" i="1"/>
  <c r="N76" i="1"/>
  <c r="N77" i="1"/>
  <c r="N78" i="1"/>
  <c r="N79" i="1"/>
  <c r="N80" i="1"/>
  <c r="N81" i="1"/>
  <c r="N82" i="1"/>
  <c r="N83" i="1"/>
  <c r="N84" i="1"/>
  <c r="N85" i="1"/>
  <c r="N86" i="1"/>
  <c r="N87" i="1"/>
  <c r="N88" i="1"/>
  <c r="N89" i="1"/>
  <c r="N90" i="1"/>
  <c r="N91" i="1"/>
  <c r="N92" i="1"/>
  <c r="N93" i="1"/>
  <c r="N94" i="1"/>
  <c r="N95" i="1"/>
  <c r="N96" i="1"/>
  <c r="N97" i="1"/>
  <c r="N98" i="1"/>
  <c r="N99" i="1"/>
  <c r="N100" i="1"/>
  <c r="N101" i="1"/>
  <c r="N102" i="1"/>
  <c r="N103" i="1"/>
  <c r="N104" i="1"/>
  <c r="N105" i="1"/>
  <c r="N106" i="1"/>
  <c r="N107" i="1"/>
  <c r="N108" i="1"/>
  <c r="N109" i="1"/>
  <c r="N110" i="1"/>
  <c r="N111" i="1"/>
  <c r="N112" i="1"/>
  <c r="N113" i="1"/>
  <c r="N114" i="1"/>
  <c r="N115" i="1"/>
  <c r="N116" i="1"/>
  <c r="N117" i="1"/>
  <c r="N118" i="1"/>
  <c r="N119" i="1"/>
  <c r="N120" i="1"/>
  <c r="N121" i="1"/>
  <c r="N122" i="1"/>
  <c r="N123" i="1"/>
  <c r="N124" i="1"/>
  <c r="N125" i="1"/>
  <c r="N126" i="1"/>
  <c r="N127" i="1"/>
  <c r="N128" i="1"/>
  <c r="N129" i="1"/>
  <c r="N130" i="1"/>
  <c r="N131" i="1"/>
  <c r="N132" i="1"/>
  <c r="N133" i="1"/>
  <c r="N134" i="1"/>
  <c r="N135" i="1"/>
  <c r="N136" i="1"/>
  <c r="N137" i="1"/>
  <c r="N138" i="1"/>
  <c r="N139" i="1"/>
  <c r="N140" i="1"/>
  <c r="N141" i="1"/>
  <c r="N142" i="1"/>
  <c r="N143" i="1"/>
  <c r="N144" i="1"/>
  <c r="N145" i="1"/>
  <c r="N146" i="1"/>
  <c r="N147" i="1"/>
  <c r="N148" i="1"/>
  <c r="N149" i="1"/>
  <c r="N150" i="1"/>
  <c r="N151" i="1"/>
  <c r="N152" i="1"/>
  <c r="N153" i="1"/>
  <c r="N154" i="1"/>
  <c r="N155" i="1"/>
  <c r="N156" i="1"/>
  <c r="N157" i="1"/>
  <c r="N158" i="1"/>
  <c r="N159" i="1"/>
  <c r="N160" i="1"/>
  <c r="N161" i="1"/>
  <c r="N162" i="1"/>
  <c r="N163" i="1"/>
  <c r="N164" i="1"/>
  <c r="N165" i="1"/>
  <c r="N166" i="1"/>
  <c r="N167" i="1"/>
  <c r="N168" i="1"/>
  <c r="N169" i="1"/>
  <c r="N170" i="1"/>
  <c r="N171" i="1"/>
  <c r="N172" i="1"/>
  <c r="N173" i="1"/>
  <c r="N174" i="1"/>
  <c r="N175" i="1"/>
  <c r="N176" i="1"/>
  <c r="N177" i="1"/>
  <c r="N178" i="1"/>
  <c r="N179" i="1"/>
  <c r="N180" i="1"/>
  <c r="N181" i="1"/>
  <c r="N182" i="1"/>
  <c r="N183" i="1"/>
  <c r="N184" i="1"/>
  <c r="N185" i="1"/>
  <c r="N186" i="1"/>
  <c r="N187" i="1"/>
  <c r="N188" i="1"/>
  <c r="N189" i="1"/>
  <c r="N190" i="1"/>
  <c r="N191" i="1"/>
  <c r="N192" i="1"/>
  <c r="N193" i="1"/>
  <c r="N194" i="1"/>
  <c r="N195" i="1"/>
  <c r="N196" i="1"/>
  <c r="N197" i="1"/>
  <c r="N198" i="1"/>
  <c r="N199" i="1"/>
  <c r="N200" i="1"/>
  <c r="N201" i="1"/>
  <c r="N202" i="1"/>
  <c r="N203" i="1"/>
  <c r="N204" i="1"/>
  <c r="N205" i="1"/>
  <c r="N206" i="1"/>
  <c r="N207" i="1"/>
  <c r="N208" i="1"/>
  <c r="N209" i="1"/>
  <c r="N210" i="1"/>
  <c r="N211" i="1"/>
  <c r="N212" i="1"/>
  <c r="N213" i="1"/>
  <c r="N214" i="1"/>
  <c r="N215" i="1"/>
  <c r="N216" i="1"/>
  <c r="N217" i="1" l="1"/>
  <c r="B3" i="1" l="1"/>
  <c r="C5" i="1" l="1"/>
</calcChain>
</file>

<file path=xl/connections.xml><?xml version="1.0" encoding="utf-8"?>
<connections xmlns="http://schemas.openxmlformats.org/spreadsheetml/2006/main">
  <connection id="1" name="Lancer la requête à partir de Excel Files" type="1" refreshedVersion="4" background="1" saveData="1">
    <dbPr connection="DSN=Excel Files;DBQ=P:\GIP MASSIF\AUT_GEST\SUIVI - PILOTAGE\TABLEAUX BORD\Base dossiers déposés.xlsm;DefaultDir=P:\GIP MASSIF\AUT_GEST\SUIVI - PILOTAGE\TABLEAUX BORD;DriverId=1046;MaxBufferSize=2048;PageTimeout=5;" command="SELECT `'Depot projet$'`.ID_Synergie, `'Depot projet$'`.Thematique, `'Depot projet$'`.Nom_MO AS 'Beneficiaires', `'Depot projet$'`.Intitule_Operation AS 'Intitulé de l''opération', `'Depot projet$'`.Résumé, `'Depot projet$'`.AAP AS 'Appel à projets', `'Depot projet$'`.Multipartenaire, `'Depot projet$'`.`Chef de file`, `'Depot projet$'`.`Date début operation` AS 'Début opération', `'Depot projet$'`.`Date fin opération` AS 'Fin Opération', `'Depot projet$'`.`Date Cprog` AS 'Programmé le', `'Depot projet$'`.`Coût total Eligible FEDER` AS 'Coût total éligible', `'Depot projet$'`.UE AS 'Montant FEDER', `'Depot projet$'`.`Tx Aide FEDER` AS 'Taux FEDER', `Beneficiaire$`.`INSEE commune` AS 'n° INSEE', `Beneficiaire$`.NomCommune AS 'Commune', `Beneficiaire$`.NumDpt AS 'Département', `Beneficiaire$`.NomReg AS 'Région'_x000d__x000a_FROM `Beneficiaire$` `Beneficiaire$`, `'Depot projet$'` `'Depot projet$'`_x000d__x000a_WHERE `'Depot projet$'`.ID_Beneficiaire = `Beneficiaire$`.ID_Beneficiaire AND ((`'Depot projet$'`.Programme='POI') AND (`'Depot projet$'`.`Avis Cprog`='1-Favorable') AND (`'Depot projet$'`.ID_Synergie Is Not Null) OR (`'Depot projet$'`.Programme='POI') AND (`'Depot projet$'`.`Avis Cprog`='7-reprogrammation') AND (`'Depot projet$'`.ID_Synergie Is Not Null))"/>
  </connection>
</connections>
</file>

<file path=xl/sharedStrings.xml><?xml version="1.0" encoding="utf-8"?>
<sst xmlns="http://schemas.openxmlformats.org/spreadsheetml/2006/main" count="2342" uniqueCount="911">
  <si>
    <t>ID_Synergie</t>
  </si>
  <si>
    <t>Thematique</t>
  </si>
  <si>
    <t>Résumé</t>
  </si>
  <si>
    <t>Multipartenaire</t>
  </si>
  <si>
    <t>Chef de file</t>
  </si>
  <si>
    <t>MOH</t>
  </si>
  <si>
    <t>Conservatoire Botanique National du Massif central</t>
  </si>
  <si>
    <t>43067</t>
  </si>
  <si>
    <t>Chavaniac-Lafayette</t>
  </si>
  <si>
    <t>43</t>
  </si>
  <si>
    <t>IPAMAC</t>
  </si>
  <si>
    <t>42168</t>
  </si>
  <si>
    <t>Pélussin</t>
  </si>
  <si>
    <t>42</t>
  </si>
  <si>
    <t>DASA</t>
  </si>
  <si>
    <t>Expérimenter des formes innovantes d'accompagnement à la création d'activités sur les territoires du Massif Central</t>
  </si>
  <si>
    <t>43040</t>
  </si>
  <si>
    <t>Brioude</t>
  </si>
  <si>
    <t>Conservatoire des Espaces Naturels de l'Allier</t>
  </si>
  <si>
    <t>Projet Massif central MOH. Trame agropastorale thermophile et Maculinea</t>
  </si>
  <si>
    <t>Oui</t>
  </si>
  <si>
    <t>D008a</t>
  </si>
  <si>
    <t>03043</t>
  </si>
  <si>
    <t>Broût-Vernet</t>
  </si>
  <si>
    <t>03</t>
  </si>
  <si>
    <t>Tourisme</t>
  </si>
  <si>
    <t>Communauté de Communes Causses et Vallée de la Dordogne</t>
  </si>
  <si>
    <t>Structuration d'un pôle de plaine nature en vallée de la Dordogne</t>
  </si>
  <si>
    <t>46309</t>
  </si>
  <si>
    <t>Souillac</t>
  </si>
  <si>
    <t>46</t>
  </si>
  <si>
    <t>Communauté d'agglomération Loire-Forez</t>
  </si>
  <si>
    <t>Projet de pôle de nature des Monts du Forez</t>
  </si>
  <si>
    <t>42147</t>
  </si>
  <si>
    <t>Montbrison</t>
  </si>
  <si>
    <t>Syndicat Mixte du Grand Site des gorges du Tarn, de la Jonte et des Causses</t>
  </si>
  <si>
    <t>Pôle de pleine nature émergent des gorges du Tarn</t>
  </si>
  <si>
    <t>48146</t>
  </si>
  <si>
    <t>Sainte-Enimie</t>
  </si>
  <si>
    <t>48</t>
  </si>
  <si>
    <t>Candidature à l’Appel à projet « Pôle de pleine nature ».</t>
  </si>
  <si>
    <t>12214</t>
  </si>
  <si>
    <t>Saint-Chély-d'Aubrac</t>
  </si>
  <si>
    <t>12</t>
  </si>
  <si>
    <t>Syndicat Mixte d'Aménagement du Mont Lozère</t>
  </si>
  <si>
    <t>Pôle pleine nature Mont Lozère</t>
  </si>
  <si>
    <t>48198</t>
  </si>
  <si>
    <t>Villefort</t>
  </si>
  <si>
    <t>PETR du Pays de la Jeune Loire</t>
  </si>
  <si>
    <t>Accueil de nouvelles populations en Pays de la Jeune Loire</t>
  </si>
  <si>
    <t>43236</t>
  </si>
  <si>
    <t>La Séauve-sur-Semène</t>
  </si>
  <si>
    <t>Association pour le Développement du Pays d’Aurillac</t>
  </si>
  <si>
    <t>Ingénierie de l’accueil n°1</t>
  </si>
  <si>
    <t>15014</t>
  </si>
  <si>
    <t>Aurillac</t>
  </si>
  <si>
    <t>15</t>
  </si>
  <si>
    <t>Communauté de communes du Sud Morvan</t>
  </si>
  <si>
    <t>Appel à Projet pour l’ingénierie de l’accueil n°1-2015</t>
  </si>
  <si>
    <t>58182</t>
  </si>
  <si>
    <t>Moulins-Engilbert</t>
  </si>
  <si>
    <t>58</t>
  </si>
  <si>
    <t xml:space="preserve">Association Pays de Lafayette </t>
  </si>
  <si>
    <t xml:space="preserve">Amplification de la Politique d’Accueil d’Actifs du Pays de Lafayette </t>
  </si>
  <si>
    <t>43096</t>
  </si>
  <si>
    <t>Fontannes</t>
  </si>
  <si>
    <t>Association Pays de Saint Yrieix-Sud Haute-Vienne</t>
  </si>
  <si>
    <t>Ingénierie de l’accueil et du développement économique</t>
  </si>
  <si>
    <t>87106</t>
  </si>
  <si>
    <t>Nexon</t>
  </si>
  <si>
    <t>87</t>
  </si>
  <si>
    <t>Parc naturel régional du Livradois-Forez</t>
  </si>
  <si>
    <t>Faire du Livradois-Forez "une terre d'accueil durable"</t>
  </si>
  <si>
    <t>63355</t>
  </si>
  <si>
    <t>Saint-Gervais-sous-Meymont</t>
  </si>
  <si>
    <t>63</t>
  </si>
  <si>
    <t>Syndicat Mixte pour l'Aménagement et le Développement des Combrailles</t>
  </si>
  <si>
    <t>Politique d'accueil de nouvelles populations du Pays des Combrailles</t>
  </si>
  <si>
    <t>63354</t>
  </si>
  <si>
    <t>Saint-Gervais-d'Auvergne</t>
  </si>
  <si>
    <t>Syndicat Mixte du Beaujolais</t>
  </si>
  <si>
    <t>Politique d’accueil du Pays Beaujolais</t>
  </si>
  <si>
    <t>69264</t>
  </si>
  <si>
    <t>Villefranche-sur-Saône</t>
  </si>
  <si>
    <t>69</t>
  </si>
  <si>
    <t>Association du Pays du Haut Limousin</t>
  </si>
  <si>
    <t>Mise en oeuvre d’une politique d’accueil à l’échelle du Pays du Haut Limousin</t>
  </si>
  <si>
    <t>87011</t>
  </si>
  <si>
    <t>Bellac</t>
  </si>
  <si>
    <t>Communauté d'agglomération du Grand Guéret</t>
  </si>
  <si>
    <t>Animation de la politique Accueil – économie de proximité sur le territoire de projet (Pays de Guéret)</t>
  </si>
  <si>
    <t>23096</t>
  </si>
  <si>
    <t>Guéret</t>
  </si>
  <si>
    <t>23</t>
  </si>
  <si>
    <t>D065a</t>
  </si>
  <si>
    <t>Pays de Saint-Flour Haute-Auvergne</t>
  </si>
  <si>
    <t>Amplification de la politique d’accueil de nouvelles populations sur le Pays de Saint Flour Haute Auvergne</t>
  </si>
  <si>
    <t>15187</t>
  </si>
  <si>
    <t>Saint-Flour</t>
  </si>
  <si>
    <t>Communauté de communes du pays de Murat</t>
  </si>
  <si>
    <t xml:space="preserve">Déploiement et extension du pack accueil télétravail </t>
  </si>
  <si>
    <t>15138</t>
  </si>
  <si>
    <t>Murat</t>
  </si>
  <si>
    <t>Communauté de communes Quercy Rouergue Gorges de l'Aveyron</t>
  </si>
  <si>
    <t>Amplification et diversification de la politique d’accueil pour la consolider</t>
  </si>
  <si>
    <t>82155</t>
  </si>
  <si>
    <t>Saint-Antonin-Noble-Val</t>
  </si>
  <si>
    <t>82</t>
  </si>
  <si>
    <t>Communauté de communes du Grand Autunois Morvan</t>
  </si>
  <si>
    <t>Appel à projet Massif central - Amplification et diversification d'une politique locale d'accueil</t>
  </si>
  <si>
    <t>71014</t>
  </si>
  <si>
    <t>Autun</t>
  </si>
  <si>
    <t>71</t>
  </si>
  <si>
    <t>Syndicat Mixte du Pays du Velay</t>
  </si>
  <si>
    <t>Appel à projets pour l’ingénierie de l’Accueil n°1 – 2015  Politiques d’Accueil de nouvelles populations dans le Massif Central</t>
  </si>
  <si>
    <t>43157</t>
  </si>
  <si>
    <t>Le Puy-en-Velay</t>
  </si>
  <si>
    <t>48095</t>
  </si>
  <si>
    <t>Mende</t>
  </si>
  <si>
    <t>Communauté de communes en Bocage Bourbonnais</t>
  </si>
  <si>
    <t>Politiques d'accueil de nouvelles populations dans le Massif central</t>
  </si>
  <si>
    <t>03036</t>
  </si>
  <si>
    <t>Bourbon-l'Archambault</t>
  </si>
  <si>
    <t>PETR Hautes Terres d'Oc</t>
  </si>
  <si>
    <t>Amplification de la politique d'accueil de Hautes Terres d'Oc</t>
  </si>
  <si>
    <t>81037</t>
  </si>
  <si>
    <t>Brassac</t>
  </si>
  <si>
    <t>81</t>
  </si>
  <si>
    <t>Communauté de Communes entre Somme et Loire</t>
  </si>
  <si>
    <t>Diversifier la politique d’accueil et d’attractivité de la Communauté de Communes entre Somme et Loire</t>
  </si>
  <si>
    <t>71047</t>
  </si>
  <si>
    <t>Bourbon-Lancy</t>
  </si>
  <si>
    <t>PETR Grand Clermont</t>
  </si>
  <si>
    <t>Accueil de nouvelles populations et détection de potentiels d'activités sur le Grand Clermont</t>
  </si>
  <si>
    <t>63113</t>
  </si>
  <si>
    <t>Clermont-Ferrand</t>
  </si>
  <si>
    <t>Communauté de communes des Sources de la Loire</t>
  </si>
  <si>
    <t>Construction d’une politique d’accueil en Montagne ardéchoise</t>
  </si>
  <si>
    <t>07224</t>
  </si>
  <si>
    <t>Saint-Cirgues-en-Montagne</t>
  </si>
  <si>
    <t>07</t>
  </si>
  <si>
    <t>Association Territoriale Causses Cévennes</t>
  </si>
  <si>
    <t>Poursuite de la politique d’accueil en Gorges Causses Cévennes</t>
  </si>
  <si>
    <t>48061</t>
  </si>
  <si>
    <t>Florac</t>
  </si>
  <si>
    <t>Association du Pays du Gévaudan-Lozère</t>
  </si>
  <si>
    <t>Amplification de la politique de maintien et d’accueil de populations</t>
  </si>
  <si>
    <t>48092</t>
  </si>
  <si>
    <t>Marvejols</t>
  </si>
  <si>
    <t>D080a</t>
  </si>
  <si>
    <t>PETR Roannais Pays de Rhône-Alpes</t>
  </si>
  <si>
    <t>Accueil de nouvelles populations dans le Pays Roannais</t>
  </si>
  <si>
    <t>42187</t>
  </si>
  <si>
    <t>Roanne</t>
  </si>
  <si>
    <t>Communauté de communes du Pays d'Urfé</t>
  </si>
  <si>
    <t>42248</t>
  </si>
  <si>
    <t>Saint-Just-en-Chevalet</t>
  </si>
  <si>
    <t>D081a</t>
  </si>
  <si>
    <t>Communauté de communes Donjon Val Libre</t>
  </si>
  <si>
    <t>Politiques d'accueil de nouvelles populations dans le Massif central. Appel à projets pour l'ingénierie de l'accueil n°1-2015</t>
  </si>
  <si>
    <t>03103</t>
  </si>
  <si>
    <t>Le Donjon</t>
  </si>
  <si>
    <t>Communauté de communes Sioule Colettes et Bouble</t>
  </si>
  <si>
    <t>03107</t>
  </si>
  <si>
    <t>Ébreuil</t>
  </si>
  <si>
    <t>Communauté de communes des Grands Lacs du Morvan</t>
  </si>
  <si>
    <t>Accueil de nouvelles populations sur le territoire des Grands Lacs du Morvan : une attractivité fondée sur des filières innovantes</t>
  </si>
  <si>
    <t>58180</t>
  </si>
  <si>
    <t>Montsauche-les-Settons</t>
  </si>
  <si>
    <t>Pays d’Issoire Val d’Allier Sud</t>
  </si>
  <si>
    <t>Appel à projet pour l’ingénierie de l’accueil n°1 2015 – Politiques d’accueil de nouvelles populations dans le Massif Central</t>
  </si>
  <si>
    <t>63178</t>
  </si>
  <si>
    <t>Issoire</t>
  </si>
  <si>
    <t>'Appel à projets'</t>
  </si>
  <si>
    <t>'Beneficiaires'</t>
  </si>
  <si>
    <t>Taux FEDER</t>
  </si>
  <si>
    <t>'Intitulé de l''opération'</t>
  </si>
  <si>
    <t>'Début opération'</t>
  </si>
  <si>
    <t>'Fin Opération'</t>
  </si>
  <si>
    <t>'Programmé le'</t>
  </si>
  <si>
    <t>'Coût total éligible'</t>
  </si>
  <si>
    <t>'Montant FEDER'</t>
  </si>
  <si>
    <t>'Taux FEDER'</t>
  </si>
  <si>
    <t>'n° INSEE'</t>
  </si>
  <si>
    <t>'Commune'</t>
  </si>
  <si>
    <t>'Département'</t>
  </si>
  <si>
    <t>'Région'</t>
  </si>
  <si>
    <t>Domiciliation Bénéficiaires</t>
  </si>
  <si>
    <t>Programmation</t>
  </si>
  <si>
    <t>Descriptif Opération</t>
  </si>
  <si>
    <t>Total</t>
  </si>
  <si>
    <t>63300</t>
  </si>
  <si>
    <t>Riom</t>
  </si>
  <si>
    <t>Nombre d'opérations programmées :</t>
  </si>
  <si>
    <t>Mise à jour le :</t>
  </si>
  <si>
    <t xml:space="preserve">Programme opérationnel interrégional FEDER Massif central - Liste des opérations financées </t>
  </si>
  <si>
    <t>A venir</t>
  </si>
  <si>
    <t>47,41%</t>
  </si>
  <si>
    <t>40,00%</t>
  </si>
  <si>
    <t>40,57%</t>
  </si>
  <si>
    <t>50,00%</t>
  </si>
  <si>
    <t>34,72%</t>
  </si>
  <si>
    <t>70,00%</t>
  </si>
  <si>
    <t>37,46%</t>
  </si>
  <si>
    <t>39,91%</t>
  </si>
  <si>
    <t>38,77%</t>
  </si>
  <si>
    <t>39,62%</t>
  </si>
  <si>
    <t>45,79%</t>
  </si>
  <si>
    <t>39,90%</t>
  </si>
  <si>
    <t>31,84%</t>
  </si>
  <si>
    <t>32,09%</t>
  </si>
  <si>
    <t>31,19%</t>
  </si>
  <si>
    <t>39,80%</t>
  </si>
  <si>
    <t>D016a</t>
  </si>
  <si>
    <t>PETR Midi-Quercy</t>
  </si>
  <si>
    <t>82134</t>
  </si>
  <si>
    <t>Nègrepelisse</t>
  </si>
  <si>
    <t>Comité Départemental de Canoë-Kayak du Tarn-et-Garonne (CDCK82)</t>
  </si>
  <si>
    <t>Développer la dynamique sportive nautique du pôle de pleine nature Gorges de l’Aveyron</t>
  </si>
  <si>
    <t>D017a</t>
  </si>
  <si>
    <t>Communauté de Communes Les Cheires</t>
  </si>
  <si>
    <t>Pôle de pleine nature Les Cheires-Aydat/Pessade</t>
  </si>
  <si>
    <t>63315</t>
  </si>
  <si>
    <t>Saint-Amant-Tallende</t>
  </si>
  <si>
    <t>D022a</t>
  </si>
  <si>
    <t>Syndicat Mixte des Activités de Pleine Nature des Crêtes du Forez</t>
  </si>
  <si>
    <t>Animation du Pôle</t>
  </si>
  <si>
    <t>63003</t>
  </si>
  <si>
    <t>Ambert</t>
  </si>
  <si>
    <t>Communauté de Communes Causses Aigoual Cévennes Terres Solidaires</t>
  </si>
  <si>
    <t>Pôle Nature 4 saisons du Massif de l'Aigoual, territoire d'expériences pleine nature au cœur des Cévennes</t>
  </si>
  <si>
    <t>30339</t>
  </si>
  <si>
    <t>Valleraugue</t>
  </si>
  <si>
    <t>30</t>
  </si>
  <si>
    <t>Activital</t>
  </si>
  <si>
    <t>Développement de l'offre et de la pratique d'activités auprès d'un public jeune sur le cœur de Domaine des Grands Lacs du Morvan</t>
  </si>
  <si>
    <t>D037b</t>
  </si>
  <si>
    <t>Communauté de Communes des Grands Lacs du Morvan</t>
  </si>
  <si>
    <t>Rendre attractif le Domaine des Grands Lacs du Morvan par la dynamique des activités de pleine nature</t>
  </si>
  <si>
    <t>Commune d'Autun</t>
  </si>
  <si>
    <t>Développement des activités de pleine nature autour de la base de loisirs Marcel Lucotte à Autun</t>
  </si>
  <si>
    <t>Aménagements activités pleine nature de la Communauté de communes du Grand Autunois Morvan : développement de l'itinérance verte "vélo" et création d'un espace d'accueil randonneurs en forêt de Montmain</t>
  </si>
  <si>
    <t>58235</t>
  </si>
  <si>
    <t>Saint-Brisson</t>
  </si>
  <si>
    <t>Parc naturel régional du Morvan</t>
  </si>
  <si>
    <t>Cols et routes cyclotouristiques en Morvan</t>
  </si>
  <si>
    <t>MC0000893</t>
  </si>
  <si>
    <t>Conservatoire des Espaces Naturels Rhône-Alpes</t>
  </si>
  <si>
    <t>Milieux ouverts thermophiles du Massif central</t>
  </si>
  <si>
    <t>49,42%</t>
  </si>
  <si>
    <t>69268</t>
  </si>
  <si>
    <t>Vourles</t>
  </si>
  <si>
    <t>MC0003650</t>
  </si>
  <si>
    <t>LPO France - mission rapaces</t>
  </si>
  <si>
    <t>réintroduction du Gypaète barbu dans les Grands Causses</t>
  </si>
  <si>
    <t>17299</t>
  </si>
  <si>
    <t>Rochefort</t>
  </si>
  <si>
    <t>17</t>
  </si>
  <si>
    <t>Bois</t>
  </si>
  <si>
    <t>Fondation partenariale de l'Université de Limoges</t>
  </si>
  <si>
    <t>Chaire d’excellence « Ressources forestières et usages du bois » Phase II</t>
  </si>
  <si>
    <t>34,59%</t>
  </si>
  <si>
    <t>87085</t>
  </si>
  <si>
    <t>Limoges</t>
  </si>
  <si>
    <t>Animation coordination et  promotion du pôle pleine nature Gorges de l'Aveyron</t>
  </si>
  <si>
    <t>Communauté de Communes du Quercy Rouergue et des Gorges de l’Aveyron</t>
  </si>
  <si>
    <t>Développement du tourisme pêche et qualification de l’accueil des publics Pleine Nature en Quercy Rouergue et Gorges de l’Aveyron</t>
  </si>
  <si>
    <t>Commune de Laguépie</t>
  </si>
  <si>
    <t>Requalification et diversification des sites sportifs de pleine nature en bordure de rivière à Laguépie</t>
  </si>
  <si>
    <t>31,76%</t>
  </si>
  <si>
    <t>82088</t>
  </si>
  <si>
    <t>Laguépie</t>
  </si>
  <si>
    <t>SARL Turlande</t>
  </si>
  <si>
    <t>Création d'un parcours acrobatique en haute dans les arbres</t>
  </si>
  <si>
    <t>Commune de Saint Antonin Noble Val</t>
  </si>
  <si>
    <t>Diversification de l'offre pleine nature sur la Commune de Saint Antonin Noble Val</t>
  </si>
  <si>
    <t>47,20%</t>
  </si>
  <si>
    <t>MC0004503</t>
  </si>
  <si>
    <t>Opé Coll</t>
  </si>
  <si>
    <t>Office de Tourisme Les Cheires</t>
  </si>
  <si>
    <t>Pôle Pleine Nature Les Cheires Aydat-Pessade</t>
  </si>
  <si>
    <t>Dans un souci préalable de valorisation et de protection des richesses environnementales et paysagères, support des pratiques, les objectifs sont : 
Faire pratiquer les APN prioritairement par le public local (jeunes, scolaires, habitants, handicapés, adu</t>
  </si>
  <si>
    <t>63026</t>
  </si>
  <si>
    <t>Aydat</t>
  </si>
  <si>
    <t>D021a</t>
  </si>
  <si>
    <t>MacCOFOR</t>
  </si>
  <si>
    <t>Impulser des organisations opérationnelles innovantes en valorisant les dynamiques forêt-bois dans les territoires du Massif central pour favoriser leur attractivité</t>
  </si>
  <si>
    <t>63193</t>
  </si>
  <si>
    <t>Lempdes</t>
  </si>
  <si>
    <t>URCOFOR Auvergne-Limousin</t>
  </si>
  <si>
    <t>29,40%</t>
  </si>
  <si>
    <t>URCOFOR Languedoc-Roussillon</t>
  </si>
  <si>
    <t>34172</t>
  </si>
  <si>
    <t>Montpellier</t>
  </si>
  <si>
    <t>34</t>
  </si>
  <si>
    <t>URCOFOR Midi-Pyrénées</t>
  </si>
  <si>
    <t>31390</t>
  </si>
  <si>
    <t>Montréjeau</t>
  </si>
  <si>
    <t>31</t>
  </si>
  <si>
    <t>URCOFOR Rhône-Alpes</t>
  </si>
  <si>
    <t>73065</t>
  </si>
  <si>
    <t>Chambéry</t>
  </si>
  <si>
    <t>73</t>
  </si>
  <si>
    <t>Structurer l’offre par filières et par clientèles
Structurer l’offre autour de porte thématique
Conforter l’offre d’activités socle
Développement d’activités complémentaires
Développer des outils de promotion performants et au service du positionnement
Mo</t>
  </si>
  <si>
    <t>Mairie d'Ambert</t>
  </si>
  <si>
    <t>Création d'une piste de BMX</t>
  </si>
  <si>
    <t>Société d’Economie Mixte de Prabouré</t>
  </si>
  <si>
    <t>Création du Parc d’Activités de Montagne de Prabouré</t>
  </si>
  <si>
    <t>29,22%</t>
  </si>
  <si>
    <t>63319</t>
  </si>
  <si>
    <t>Saint-Anthème</t>
  </si>
  <si>
    <t>La mise en fréquentation raisonnée et multi-saisonnière du territoire au travers des potentialités locales et d’un projet de création d’un pôle nature rassemblant l’offre de pleine nature pour constituer un pendant hors neige aux activités d’accueil, de l</t>
  </si>
  <si>
    <t>Syndicat Mixte de préfiguration du Parc naturel régional de l'Aubrac</t>
  </si>
  <si>
    <t>MC0004473</t>
  </si>
  <si>
    <t>D037i</t>
  </si>
  <si>
    <t>30,00%</t>
  </si>
  <si>
    <t>Animation Pôle nature</t>
  </si>
  <si>
    <t>Assurer l’animation, la promotion, la mise en réseau des professionnels et des acteurs d’activités sportives et la commercialisation des activités sportives sur le pôle nature.</t>
  </si>
  <si>
    <t>D048a</t>
  </si>
  <si>
    <t>Vivier Bois Massif central</t>
  </si>
  <si>
    <t>Groupe projet pilote des entreprises du bois construction pour les marchés du bâtiment performant : action de coopération interrégionale</t>
  </si>
  <si>
    <t>49,84%</t>
  </si>
  <si>
    <t>SAS Lafargue - Fermes de Figeac</t>
  </si>
  <si>
    <t>25,00%</t>
  </si>
  <si>
    <t>46012</t>
  </si>
  <si>
    <t>Aynac</t>
  </si>
  <si>
    <t>Comité d’Expansion Economique de l’Allier</t>
  </si>
  <si>
    <t>03190</t>
  </si>
  <si>
    <t>Moulins-sur-Allier</t>
  </si>
  <si>
    <t>Communauté de communes Ouest Rhodanien</t>
  </si>
  <si>
    <t>69243</t>
  </si>
  <si>
    <t>Tarare</t>
  </si>
  <si>
    <t>39,93%</t>
  </si>
  <si>
    <t>MC0003885</t>
  </si>
  <si>
    <t>39,85%</t>
  </si>
  <si>
    <t>MC0004588</t>
  </si>
  <si>
    <t>MC0003869</t>
  </si>
  <si>
    <t>MC0003697</t>
  </si>
  <si>
    <t>Biodiversité</t>
  </si>
  <si>
    <t>Outils pour identifier et caractériser les forêts anciennes du Massif central</t>
  </si>
  <si>
    <t>Association Cévennes écotourisme</t>
  </si>
  <si>
    <t>Cluster écotouristique</t>
  </si>
  <si>
    <t>Services Environnementaux</t>
  </si>
  <si>
    <t>Association pour la Promotion de la Recherche en Economie du Climat (APREC)</t>
  </si>
  <si>
    <t>Référentiel national de certification carbone</t>
  </si>
  <si>
    <t>D085a</t>
  </si>
  <si>
    <t>60,00%</t>
  </si>
  <si>
    <t>75109</t>
  </si>
  <si>
    <t>Paris 9ème arrondissement</t>
  </si>
  <si>
    <t>75</t>
  </si>
  <si>
    <t>Ile-de-France</t>
  </si>
  <si>
    <t>Centre National de la Propriété Forestière (CNPF)</t>
  </si>
  <si>
    <t>75116</t>
  </si>
  <si>
    <t>Paris 16ème arrondissement</t>
  </si>
  <si>
    <t>Groupement d'intérêt public interrégional pour le développement du Massif central (GIP Massif central)</t>
  </si>
  <si>
    <t>59,90%</t>
  </si>
  <si>
    <t>D091a</t>
  </si>
  <si>
    <t>Connaissances dvplt territorial</t>
  </si>
  <si>
    <t xml:space="preserve">Projet partenarial de création, développement et animation d’une plateforme « Dynamiques territoriales du Massif central </t>
  </si>
  <si>
    <t>44,00%</t>
  </si>
  <si>
    <t>Institut d’Auvergne du Développement des Territoires (GIP IADT)</t>
  </si>
  <si>
    <t>80,00%</t>
  </si>
  <si>
    <t>IRSTEA Grenoble</t>
  </si>
  <si>
    <t>38421</t>
  </si>
  <si>
    <t>Saint-Martin-d'Hères</t>
  </si>
  <si>
    <t>38</t>
  </si>
  <si>
    <t>Syndicat mixte du Parc naturel régional des Volcans d’Auvergne</t>
  </si>
  <si>
    <t xml:space="preserve">Animation d'un réseau de sites et d'acteurs des tourbières du Cézallier et de l'Artense </t>
  </si>
  <si>
    <t>D096a</t>
  </si>
  <si>
    <t>Parc national des Cévennes</t>
  </si>
  <si>
    <t>Plan d’actions pour la préservation des forêts anciennes du Parc national des Cévennes</t>
  </si>
  <si>
    <t>Ecole d'ingénieurs de Purpan</t>
  </si>
  <si>
    <t>31555</t>
  </si>
  <si>
    <t>Toulouse</t>
  </si>
  <si>
    <t>Mutualisation de la cartographie des forêts anciennes sur les Parcs naturels du Massif central, une étape indispensable à leur préservation</t>
  </si>
  <si>
    <t>La Grande Traversée du Massif central à VTT (GTMC VTT) : relance d’une itinérance emblématique</t>
  </si>
  <si>
    <t>• pérenniser la gouvernance de la GTMC VTT avec les collectivités concernées
• stabiliser l’itinéraire
• étudier la faisabilité d’une jonction avec la Grande traversée du Morvan à travers l’Allier
• regrouper les acteurs publics et privés et créer une dyn</t>
  </si>
  <si>
    <t>D100a</t>
  </si>
  <si>
    <t>Réseau en scène Languedoc-Roussillon</t>
  </si>
  <si>
    <t>Développement des Arts Vivants en Massif Central</t>
  </si>
  <si>
    <t>DES LENDEMAINS QUI CHANTENT</t>
  </si>
  <si>
    <t>Développement des Arts Vivants en Massif central</t>
  </si>
  <si>
    <t>19272</t>
  </si>
  <si>
    <t>Tulle</t>
  </si>
  <si>
    <t>19</t>
  </si>
  <si>
    <t>AVEC Limousin</t>
  </si>
  <si>
    <t>Derrière le Hublot</t>
  </si>
  <si>
    <t>12052</t>
  </si>
  <si>
    <t>Capdenac-Gare</t>
  </si>
  <si>
    <t>La Nacre</t>
  </si>
  <si>
    <t>69123</t>
  </si>
  <si>
    <t>Lyon</t>
  </si>
  <si>
    <t>Le Lab</t>
  </si>
  <si>
    <t>21231</t>
  </si>
  <si>
    <t>Dijon</t>
  </si>
  <si>
    <t>21</t>
  </si>
  <si>
    <t>Le Transfo</t>
  </si>
  <si>
    <t>63014</t>
  </si>
  <si>
    <t>Aubière</t>
  </si>
  <si>
    <t>MC0004306</t>
  </si>
  <si>
    <t>Association Mézenc-Gerbier</t>
  </si>
  <si>
    <t>Une organisation culturelle innovante pour attirer des actifs dans le massif MEZENC GERBIER</t>
  </si>
  <si>
    <t>34,01%</t>
  </si>
  <si>
    <t>07226</t>
  </si>
  <si>
    <t>Saint-Clément</t>
  </si>
  <si>
    <t>MC0004636</t>
  </si>
  <si>
    <t>Parc naturel régional du Haut-Languedoc</t>
  </si>
  <si>
    <t>Voie verte Passa païs, un itinéraire cyclable au coeur du Massif central : Développement, promotion et commercialisation</t>
  </si>
  <si>
    <t>D107a</t>
  </si>
  <si>
    <t>34284</t>
  </si>
  <si>
    <t>Saint-Pons-de-Thomières</t>
  </si>
  <si>
    <t>MC0004476</t>
  </si>
  <si>
    <t>Conseil départemental du Tarn</t>
  </si>
  <si>
    <t>Voie verte Passa païs, un itinéraire cyclable au cœur du Massif central : mise en sécurité de la voie verte dans le Tarn</t>
  </si>
  <si>
    <t>81004</t>
  </si>
  <si>
    <t>Albi</t>
  </si>
  <si>
    <t>MC0004667</t>
  </si>
  <si>
    <t>Conseil départemental de l'Hérault</t>
  </si>
  <si>
    <t>34114</t>
  </si>
  <si>
    <t>Gignac</t>
  </si>
  <si>
    <t>Association Sur le chemin de R.L. Stevenson</t>
  </si>
  <si>
    <t>Animation, Promotion et Développement du chemin de Stevenson</t>
  </si>
  <si>
    <t>39,75%</t>
  </si>
  <si>
    <t>48116</t>
  </si>
  <si>
    <t>Le Pont-de-Montvert</t>
  </si>
  <si>
    <t>D109a</t>
  </si>
  <si>
    <t>ACEPP</t>
  </si>
  <si>
    <t>Accueil Parents Enfants en Massif Central 2020</t>
  </si>
  <si>
    <t>43,09%</t>
  </si>
  <si>
    <t>75112</t>
  </si>
  <si>
    <t>Paris 12ème arrondissement</t>
  </si>
  <si>
    <t>ACEPP Rhône</t>
  </si>
  <si>
    <t>25,24%</t>
  </si>
  <si>
    <t>ACEPP 81</t>
  </si>
  <si>
    <t>25,21%</t>
  </si>
  <si>
    <t>ACEPP Auvergne</t>
  </si>
  <si>
    <t>Conseil départemental de l'Allier</t>
  </si>
  <si>
    <t>Actions de prospection dans le domaine de la santé et du tourisme</t>
  </si>
  <si>
    <t>36,95%</t>
  </si>
  <si>
    <t>Développer une offre innovante d’accompagnement à la création d’activités sur les territoires du Massif-Central</t>
  </si>
  <si>
    <t>34,20%</t>
  </si>
  <si>
    <t>Conseil départemental du Cantal</t>
  </si>
  <si>
    <t>Structuration d'une politique d'accueil d'actifs à l'échelle du département du Cantal</t>
  </si>
  <si>
    <t>Conseil départemental de la Lozère</t>
  </si>
  <si>
    <t>Accompagner les territoires du Massif central dans la mise en œuvre d’une offre d’accueil qualifiée</t>
  </si>
  <si>
    <t>Afin d’être plus efficient dans la politique d'attractivité et son corollaire l'accueil d'actifs, l'objectif du Département est la promotion de l'offre du territoire dans sa globalité tout en poursuivant à faire le lien entre les partenaires.</t>
  </si>
  <si>
    <t>40,69%</t>
  </si>
  <si>
    <t>49,90%</t>
  </si>
  <si>
    <t>28,55%</t>
  </si>
  <si>
    <t>Association Terres de Vie en Lozère</t>
  </si>
  <si>
    <t>39,95%</t>
  </si>
  <si>
    <t>39,97%</t>
  </si>
  <si>
    <t>Conseil départemental du Lot</t>
  </si>
  <si>
    <t>Développement d’un accompagnement technique éco-pastoral innovant pour le maintien d’un bon état agro-écologique des milieux ouverts herbacés.</t>
  </si>
  <si>
    <t>46042</t>
  </si>
  <si>
    <t>Cahors</t>
  </si>
  <si>
    <t>MC0003714</t>
  </si>
  <si>
    <t>MC0004740</t>
  </si>
  <si>
    <t>Contribution à la capitalisation des résultats de l'expérience acquis dans le cadre du programme multipartenaires de "préservation de la biodiversité des milieux ouverts herbacées du Massif central" par expérimentation et diffusion de la méthode d'évaluat</t>
  </si>
  <si>
    <t>Auvergne-Rhône-Alpes</t>
  </si>
  <si>
    <t>De la capitalisation des acquis du programme multipartenaire de « préservation de la biodiversité des milieux ouverts herbacés du Massif central » à l’émergence de nouvelles actions, coordonnées par l’IPAMAC, contribuant à la préservation et la valorisati</t>
  </si>
  <si>
    <t>Attractivité</t>
  </si>
  <si>
    <t>MC0005011</t>
  </si>
  <si>
    <t>MC0005129</t>
  </si>
  <si>
    <t>MC0004727</t>
  </si>
  <si>
    <t>MC0004713</t>
  </si>
  <si>
    <t>D016g</t>
  </si>
  <si>
    <t>MC0004357</t>
  </si>
  <si>
    <t>Coordination D016c-016d-016f</t>
  </si>
  <si>
    <t/>
  </si>
  <si>
    <t>MC0005458</t>
  </si>
  <si>
    <t>MC0005074</t>
  </si>
  <si>
    <t>MC0005122</t>
  </si>
  <si>
    <t>MC0005298</t>
  </si>
  <si>
    <t>MC0003796</t>
  </si>
  <si>
    <t>Syndicat mixte du Parc naturel régional du Pilat</t>
  </si>
  <si>
    <t>Pôle de pleine nature Pilat</t>
  </si>
  <si>
    <t>MC0004691</t>
  </si>
  <si>
    <t>MC0005303</t>
  </si>
  <si>
    <t>MC0003716</t>
  </si>
  <si>
    <t>Syndicat Mixte de la Montagne Ardéchoise</t>
  </si>
  <si>
    <t>Développer le Pôle Montagne : animation du Pôle et de la section sportive du Collège de la Montagne</t>
  </si>
  <si>
    <t>37,92%</t>
  </si>
  <si>
    <t>07130</t>
  </si>
  <si>
    <t>Lanarce</t>
  </si>
  <si>
    <t>Bourgogne-Franche-Comté</t>
  </si>
  <si>
    <t>MC0005090</t>
  </si>
  <si>
    <t>MC0004118</t>
  </si>
  <si>
    <t>MC0005097</t>
  </si>
  <si>
    <t>MC0004434</t>
  </si>
  <si>
    <t>MC0005406</t>
  </si>
  <si>
    <t>MC0005394</t>
  </si>
  <si>
    <t>MC0005167</t>
  </si>
  <si>
    <t>MC0005229</t>
  </si>
  <si>
    <t>MC0005039</t>
  </si>
  <si>
    <t>MC0005093</t>
  </si>
  <si>
    <t>MC0005326</t>
  </si>
  <si>
    <t>MC0005459</t>
  </si>
  <si>
    <t>MC0004462</t>
  </si>
  <si>
    <t>MC0005087</t>
  </si>
  <si>
    <t>MC0005301</t>
  </si>
  <si>
    <t>MC0004327</t>
  </si>
  <si>
    <t>MC0005309</t>
  </si>
  <si>
    <t>MC0005201</t>
  </si>
  <si>
    <t>MC0005364</t>
  </si>
  <si>
    <t>MC0005484</t>
  </si>
  <si>
    <t>MC0005490</t>
  </si>
  <si>
    <t>MC0004711</t>
  </si>
  <si>
    <t>MC0003819</t>
  </si>
  <si>
    <t>Syndicat mixte du Parc naturel régional des Monts d'Ardèche</t>
  </si>
  <si>
    <t xml:space="preserve">Conservation et valorisation des forêts anciennes des Monts d'Ardèche </t>
  </si>
  <si>
    <t>D089a</t>
  </si>
  <si>
    <t>07107</t>
  </si>
  <si>
    <t>Jaujac</t>
  </si>
  <si>
    <t>FRAPNA Ardèche</t>
  </si>
  <si>
    <t>Conservation et mise en valeur des forêts anciennes des Monts d’Ardèche</t>
  </si>
  <si>
    <t>07132</t>
  </si>
  <si>
    <t>Largentière</t>
  </si>
  <si>
    <t>MC0004772</t>
  </si>
  <si>
    <t>MC0004724</t>
  </si>
  <si>
    <t>MC0005970</t>
  </si>
  <si>
    <t>MC0004983</t>
  </si>
  <si>
    <t>MC0004580</t>
  </si>
  <si>
    <t>MC0004501</t>
  </si>
  <si>
    <t>MC0003872</t>
  </si>
  <si>
    <t>Commune de Thizy les Bourgs</t>
  </si>
  <si>
    <t xml:space="preserve">TERRALIM Producteur de faire Ensemble     </t>
  </si>
  <si>
    <t>69248</t>
  </si>
  <si>
    <t>Thizy</t>
  </si>
  <si>
    <t>MC0003904</t>
  </si>
  <si>
    <t>Chambre des Métiers et de l'Artisanat du Tarn</t>
  </si>
  <si>
    <t>MC0003907</t>
  </si>
  <si>
    <t>Association "Figeacteurs : la Fabrique"</t>
  </si>
  <si>
    <t>43,82%</t>
  </si>
  <si>
    <t>46102</t>
  </si>
  <si>
    <t>Figeac</t>
  </si>
  <si>
    <t>MC0004112</t>
  </si>
  <si>
    <t>Pôle agroalimentaire Loire</t>
  </si>
  <si>
    <t>49,96%</t>
  </si>
  <si>
    <t>42218</t>
  </si>
  <si>
    <t>Saint-Étienne</t>
  </si>
  <si>
    <t>MC0004436</t>
  </si>
  <si>
    <t>Groupe projet pilote bois construction Tarn Hérault</t>
  </si>
  <si>
    <t>48,82%</t>
  </si>
  <si>
    <t>Groupe projet pilote des entreprises du bois construction Tarn/Hérault</t>
  </si>
  <si>
    <t>42,00%</t>
  </si>
  <si>
    <t>MC0004266</t>
  </si>
  <si>
    <t>Territoires et compétences</t>
  </si>
  <si>
    <t>Groupe projet pilote des entreprises du bois construction pour les bâtiments performants – Action de Coopération Ardèche St Flour</t>
  </si>
  <si>
    <t>42,52%</t>
  </si>
  <si>
    <t>07019</t>
  </si>
  <si>
    <t>Aubenas</t>
  </si>
  <si>
    <t>MC0004354</t>
  </si>
  <si>
    <t>MC0003923</t>
  </si>
  <si>
    <t xml:space="preserve">IPAMAC </t>
  </si>
  <si>
    <t>Animation, coordination et communication du programme MOH 2 – phase 2016-2017</t>
  </si>
  <si>
    <t>MC0003736</t>
  </si>
  <si>
    <t>Conservatoire d'Espaces naturels de la Lozère</t>
  </si>
  <si>
    <t>Collectivités et milieux humides : connaissance et prise en compte des tourbières et de leurs éco-complexes, et des zones humides en général dans les politiques publiques en Lozère</t>
  </si>
  <si>
    <t>45,74%</t>
  </si>
  <si>
    <t>MENDE</t>
  </si>
  <si>
    <t>MC0003957</t>
  </si>
  <si>
    <t>Préservation écologique et hydrologique de tourbières en Lozère – volet 1 – Etudes préalables et sensibilisation</t>
  </si>
  <si>
    <t>48,05%</t>
  </si>
  <si>
    <t>MC0003731</t>
  </si>
  <si>
    <t>Conservatoire d'Espaces naturels de Midi-Pyrénées</t>
  </si>
  <si>
    <t>Valoriser les Milieux Ouverts Herbacés de l’Aubrac dans une démarche concertée et coordonnée à l’échelle du Massif central (première année 2016)</t>
  </si>
  <si>
    <t>MC0003713</t>
  </si>
  <si>
    <t>Parc naturel régional du Haut Languedoc</t>
  </si>
  <si>
    <t>Diagnostic Agri-Environnemental d’exploitations agricoles en système herbagers : analyse et partage des connaissances</t>
  </si>
  <si>
    <t>MC0003840</t>
  </si>
  <si>
    <t>France Douglas</t>
  </si>
  <si>
    <t>Développer l'utilisation du douglas dans la filière bois construction : améliorer l'accès des entreprises aux marchés nationaux et internationaux</t>
  </si>
  <si>
    <t>30,93%</t>
  </si>
  <si>
    <t>MC0003851</t>
  </si>
  <si>
    <t>Parc naturel régional des Millevaches</t>
  </si>
  <si>
    <t>Stratégie patrimoine naturel «forêts ancienne et /ou à forte naturalité potentiellement anciennes »</t>
  </si>
  <si>
    <t>19139</t>
  </si>
  <si>
    <t>Millevaches</t>
  </si>
  <si>
    <t>MC0003972</t>
  </si>
  <si>
    <t>Parc naturel régional du Livradois Forez</t>
  </si>
  <si>
    <t>LES PETITES CHOUETTES DE MONTAGNE ET LES FORÊTS ANCIENNES DU LIVRADOIS-FOREZ</t>
  </si>
  <si>
    <t>45,00%</t>
  </si>
  <si>
    <t>MC0003798</t>
  </si>
  <si>
    <t>Observatoire et plan d’actions en faveur de la Pie grièche grise dans la plaine d’Ambert</t>
  </si>
  <si>
    <t>MC0003793</t>
  </si>
  <si>
    <t>Parc naturel régional des Volcans d'Auvergne</t>
  </si>
  <si>
    <t>Suivis de la population de Pies Grièches Grises autour de Saulzet le Froid en associant agriculteurs et habitants locaux</t>
  </si>
  <si>
    <t>MC0004006</t>
  </si>
  <si>
    <t>Amélioration de la valorisation locale du Bois du Massif Central en assurant sa traçabilité – Phase 2</t>
  </si>
  <si>
    <t>49,53%</t>
  </si>
  <si>
    <t>MC0003866</t>
  </si>
  <si>
    <t>Action collective d’accompagnement des groupes d’entreprises TPE/PME du bois construction dans la mise en place collaborative des services numériques</t>
  </si>
  <si>
    <t>48,67%</t>
  </si>
  <si>
    <t>MC0004631</t>
  </si>
  <si>
    <t>Cevennes Ecotourisme</t>
  </si>
  <si>
    <t>Cluster Ecotourisme</t>
  </si>
  <si>
    <t>MC0003708</t>
  </si>
  <si>
    <t>Pôle Nature 4 saisons du Massif de l’Aigoual, territoire d’expériences pleine nature entre Causses et Cévennes</t>
  </si>
  <si>
    <t>MC0003753</t>
  </si>
  <si>
    <t>Développement des Arts Vivants en Massif central-axe 3 Musique</t>
  </si>
  <si>
    <t>D152a</t>
  </si>
  <si>
    <t>49,00%</t>
  </si>
  <si>
    <t>AVANT MARDI</t>
  </si>
  <si>
    <t>Développement des Arts vivants en Massif central -axe 3 Musique</t>
  </si>
  <si>
    <t>46,35%</t>
  </si>
  <si>
    <t>43,92%</t>
  </si>
  <si>
    <t>9,13%</t>
  </si>
  <si>
    <t>Assistance technique</t>
  </si>
  <si>
    <t>Assistance technique - Frais de personnel de l’Autorité de gestion</t>
  </si>
  <si>
    <t>MC0007133</t>
  </si>
  <si>
    <t>MC0006607</t>
  </si>
  <si>
    <t>MC0006495</t>
  </si>
  <si>
    <t>MC0006506</t>
  </si>
  <si>
    <t>MC0005520</t>
  </si>
  <si>
    <t>MC0005564</t>
  </si>
  <si>
    <t>MC0005565</t>
  </si>
  <si>
    <t>MC0005566</t>
  </si>
  <si>
    <t>MC0005427</t>
  </si>
  <si>
    <t>Appel à projets pour l’ingénierie de l’accueil n°1 –2015 Terres de Vie en Lozère</t>
  </si>
  <si>
    <t>MC0006186</t>
  </si>
  <si>
    <t>MC0005792</t>
  </si>
  <si>
    <t>MC0006214</t>
  </si>
  <si>
    <t>MC0005636</t>
  </si>
  <si>
    <t>MC0005230</t>
  </si>
  <si>
    <t>Conservatoire d'Espaces Naturels d'Auvergne</t>
  </si>
  <si>
    <t>Occitanie</t>
  </si>
  <si>
    <t>Nouvelle Aquitaine</t>
  </si>
  <si>
    <t>MC0006525</t>
  </si>
  <si>
    <t>MC0007951</t>
  </si>
  <si>
    <t>D016e</t>
  </si>
  <si>
    <t>11,10%</t>
  </si>
  <si>
    <t>MC0003721</t>
  </si>
  <si>
    <t>MC0006016</t>
  </si>
  <si>
    <t>MC0008113</t>
  </si>
  <si>
    <t>MC0007995</t>
  </si>
  <si>
    <t>MC0006163</t>
  </si>
  <si>
    <t>MC0006288</t>
  </si>
  <si>
    <t>D125c</t>
  </si>
  <si>
    <t>MC0003811</t>
  </si>
  <si>
    <t>Signalisation touristique</t>
  </si>
  <si>
    <t>D153a</t>
  </si>
  <si>
    <t>Communauté de communes Livradois-Portes d'Auvergne</t>
  </si>
  <si>
    <t>Aménagement de la porte des Pradeaux</t>
  </si>
  <si>
    <t>63211</t>
  </si>
  <si>
    <t>Marsac-en-Livradois</t>
  </si>
  <si>
    <t>MC0008503</t>
  </si>
  <si>
    <t>MC0006647</t>
  </si>
  <si>
    <t>Démonstrateurs : compétences et ressources du bois construction – Coordination et expertises au service de 12 chantiers démonstrateurs</t>
  </si>
  <si>
    <t>D176a</t>
  </si>
  <si>
    <t>39,09%</t>
  </si>
  <si>
    <t>MC0006648</t>
  </si>
  <si>
    <t>Commune de Thizy-les-Bourgs</t>
  </si>
  <si>
    <t>La transition énergétique : les démonstrateurs-les compétences et les ressources du bois construction</t>
  </si>
  <si>
    <t>MC0006649</t>
  </si>
  <si>
    <t>SPL277-Varennes-sur-Allier</t>
  </si>
  <si>
    <t>49,27%</t>
  </si>
  <si>
    <t>03298</t>
  </si>
  <si>
    <t>Varennes-sur-Allier</t>
  </si>
  <si>
    <t>MC0006650</t>
  </si>
  <si>
    <t xml:space="preserve">Communauté de communes Cère et Goul en Carladès </t>
  </si>
  <si>
    <t>41,08%</t>
  </si>
  <si>
    <t>15258</t>
  </si>
  <si>
    <t>Vic-sur-Cère</t>
  </si>
  <si>
    <t>MC0006335</t>
  </si>
  <si>
    <t>TEAMM - construction opérationnelle des solutions de mobilité dans les territoire de montagne peu denses</t>
  </si>
  <si>
    <t>36,37%</t>
  </si>
  <si>
    <t>MC0006651</t>
  </si>
  <si>
    <t>LAINAMAC</t>
  </si>
  <si>
    <t>Lieux d’interconnexion et d’émergence de nouvelles dynamiques territoriales</t>
  </si>
  <si>
    <t>D179a</t>
  </si>
  <si>
    <t>23079</t>
  </si>
  <si>
    <t>Felletin</t>
  </si>
  <si>
    <t>MC0006652</t>
  </si>
  <si>
    <t>Association les Bergerades</t>
  </si>
  <si>
    <t>51,31%</t>
  </si>
  <si>
    <t>07286</t>
  </si>
  <si>
    <t>Saint-Pierreville</t>
  </si>
  <si>
    <t>MC0006653</t>
  </si>
  <si>
    <t>MC0006654</t>
  </si>
  <si>
    <t>MC0006655</t>
  </si>
  <si>
    <t>MC0006363</t>
  </si>
  <si>
    <t>Conservation des grands rapaces nécrophages des milieux ouverts herbacés du Massif central en 2016 et 2017</t>
  </si>
  <si>
    <t>D181</t>
  </si>
  <si>
    <t>Communauté de communes des Monts du Pilat</t>
  </si>
  <si>
    <t>AMENAGEMENT D’UN ITINERAIRE DE VELOROUTE VOIE VERTE, TRONCON DE LA VIA FLUVIA</t>
  </si>
  <si>
    <t>34,00%</t>
  </si>
  <si>
    <t>42023</t>
  </si>
  <si>
    <t>Bourg-Argental</t>
  </si>
  <si>
    <t>MC0007270</t>
  </si>
  <si>
    <t>Communauté de communes du Pays de Montfaucon</t>
  </si>
  <si>
    <t>Mise en tourisme de la Via Fluvia, véloroute entre Loire et Rhône : communication et animation</t>
  </si>
  <si>
    <t>oui</t>
  </si>
  <si>
    <t>D183a</t>
  </si>
  <si>
    <t>39,92%</t>
  </si>
  <si>
    <t>43141</t>
  </si>
  <si>
    <t>Montfaucon-en-Velay</t>
  </si>
  <si>
    <t>MC0007271</t>
  </si>
  <si>
    <t>AMÉNAGEMENT D’UN ITINÉRAIRE DE VÉLOROUTE VOIE VERTE, TRONÇON DE LA VIA FLUVIA : AMÉNAGEMENTS ANNEXES ET ÉCO-COMPTEURS</t>
  </si>
  <si>
    <t>MC0007272</t>
  </si>
  <si>
    <t>COMMUNAUTE D'AGGLOMERATION DU BASSIN D'ANNONAY</t>
  </si>
  <si>
    <t>07078</t>
  </si>
  <si>
    <t>Davézieux</t>
  </si>
  <si>
    <t>MC0008248</t>
  </si>
  <si>
    <t>Communauté d'agglomération du Puy en Velay</t>
  </si>
  <si>
    <t>Valorisation tourisme durable chemin de Saint-Jacques - Via Podiensis - GR65</t>
  </si>
  <si>
    <t>D184a</t>
  </si>
  <si>
    <t>34,08%</t>
  </si>
  <si>
    <t>MC0008249</t>
  </si>
  <si>
    <t>Communauté de communes Aubrac Laguiole</t>
  </si>
  <si>
    <t>Stratégie de valorisation patrimoniale, culturelle et touristique durable de l’itinéraire Via Podiensis, du Puy-en-Velay à Cahors - Amélioration du confort et de l’accueil : étude d’implantation et construction d’abris à pèlerins à Aubrac et Saint-Chély d</t>
  </si>
  <si>
    <t>36,50%</t>
  </si>
  <si>
    <t>12119</t>
  </si>
  <si>
    <t>Laguiole</t>
  </si>
  <si>
    <t>MC0008250</t>
  </si>
  <si>
    <t>Communauté de communes du Grand Figeac</t>
  </si>
  <si>
    <t>Développement de la Via Podiensis</t>
  </si>
  <si>
    <t>MC0008251</t>
  </si>
  <si>
    <t>Communauté de Communes de l’Aubrac Lozérien</t>
  </si>
  <si>
    <t>Réalisation d’opérations de sécurisation, d’équipements  de confort et de signalétique sur le Chemin de Saint Jacques de Compostelle</t>
  </si>
  <si>
    <t>48104</t>
  </si>
  <si>
    <t>Nasbinals</t>
  </si>
  <si>
    <t>MC0008253</t>
  </si>
  <si>
    <t>Communauté de communes Conques-Marcillac</t>
  </si>
  <si>
    <t>Sécurisation, amélioration du confort et mise en valeur patrimoniale du chemin de Saint Jacques, via Podiensis, GR65 sur la portion Conques-Marcillac</t>
  </si>
  <si>
    <t>12138</t>
  </si>
  <si>
    <t>Marcillac-Vallon</t>
  </si>
  <si>
    <t>MC0008254</t>
  </si>
  <si>
    <t>Conseil départemental de l'Aveyron</t>
  </si>
  <si>
    <t>Sécurisation des randonneurs par la création d’un cheminement piétonnier le long des RD 987 (Cne St Chély d’Aubrac) et  RD 606 (Cne Conques en Rouergue).</t>
  </si>
  <si>
    <t>12202</t>
  </si>
  <si>
    <t>Rodez</t>
  </si>
  <si>
    <t>MC0008256</t>
  </si>
  <si>
    <t>Communauté de Communes du Pays de Saugues</t>
  </si>
  <si>
    <t>Amélioration des services aux pélerins : signalétique et toilettes</t>
  </si>
  <si>
    <t>43234</t>
  </si>
  <si>
    <t>Saugues</t>
  </si>
  <si>
    <t>MC0008258</t>
  </si>
  <si>
    <t>Communauté de Communes Espalion-Estaing</t>
  </si>
  <si>
    <t xml:space="preserve">Aménagement et valorisation touristique du linéaire de sentier Patrimoine Mondial de l’UNESCO sur la Via Podiensis de St Côme d’Olt à Estaing </t>
  </si>
  <si>
    <t>12096</t>
  </si>
  <si>
    <t>Espalion</t>
  </si>
  <si>
    <t>MC0008259</t>
  </si>
  <si>
    <t>Communauté de communes du Pays de Lalbenque Limogne</t>
  </si>
  <si>
    <t>Valorisation touristique de la Via Podiensis</t>
  </si>
  <si>
    <t>36,52%</t>
  </si>
  <si>
    <t>46148</t>
  </si>
  <si>
    <t>Lalbenque</t>
  </si>
  <si>
    <t>MC0008261</t>
  </si>
  <si>
    <t>Communauté de communes de la Terre de Peyre</t>
  </si>
  <si>
    <t>Amélioration de la sécurité et du confort des pélerins sur le territoire de la Terre de Peyre</t>
  </si>
  <si>
    <t>30,85%</t>
  </si>
  <si>
    <t>48009</t>
  </si>
  <si>
    <t>Aumont-Aubrac</t>
  </si>
  <si>
    <t>MC0008262</t>
  </si>
  <si>
    <t>Mise en sécurité et restructuratin du parcours Via Podensis à Carjac</t>
  </si>
  <si>
    <t>MC0008263</t>
  </si>
  <si>
    <t>COMMUNAUTE DE COMMUNES DU QUERCY BLANC</t>
  </si>
  <si>
    <t>36,51%</t>
  </si>
  <si>
    <t>46063</t>
  </si>
  <si>
    <t>Castelnau-Montratier</t>
  </si>
  <si>
    <t>MC0008264</t>
  </si>
  <si>
    <t>Communauté de Communes du Bassin Decazeville Aubin</t>
  </si>
  <si>
    <t>Sécurisation, amélioration du confort et mise en valeur patrimoniale de l’itinéraire Saint Jacques sur la portion Decazeville-Livinhac-le-Haut</t>
  </si>
  <si>
    <t>12089</t>
  </si>
  <si>
    <t>Decazeville</t>
  </si>
  <si>
    <t>Communauté de Communes de la Vallée du Lot</t>
  </si>
  <si>
    <t>12101</t>
  </si>
  <si>
    <t>Flagnac</t>
  </si>
  <si>
    <t>MC0007174</t>
  </si>
  <si>
    <t>Valorisation tourisme durable du chemin de Saint-Jacques - Cluny/Lyon Le Puy-en-Velay</t>
  </si>
  <si>
    <t>MC0007175</t>
  </si>
  <si>
    <t>SIMOLY (Syndicat Intercommunautaire des Monts du Lyonnais)</t>
  </si>
  <si>
    <t>Action collaborative SIMOLY-SOL : signalétique + mobilier – chemin de St Jacques de Compostelle</t>
  </si>
  <si>
    <t>D185b1</t>
  </si>
  <si>
    <t>69155</t>
  </si>
  <si>
    <t>Pomeys</t>
  </si>
  <si>
    <t>SOL (Syndicat de l'Ouest Lyonnais)</t>
  </si>
  <si>
    <t>69255</t>
  </si>
  <si>
    <t>Vaugneray</t>
  </si>
  <si>
    <t>MC0007177</t>
  </si>
  <si>
    <t>Communauté de Communes de l’Emblavez</t>
  </si>
  <si>
    <t>Valorisation du chemin de Saint-Jacques-de-Compostelle Cluny/Lyon Le Puy-en-Velay dans la Communauté de Communes de l’Emblavez</t>
  </si>
  <si>
    <t>43267</t>
  </si>
  <si>
    <t>Vorey</t>
  </si>
  <si>
    <t>MC0007178</t>
  </si>
  <si>
    <t>Agence de Développement et de Réservation Touristique Loire (ADT42)</t>
  </si>
  <si>
    <t>Valorisation touristique des chemins de Saint-Jacques de Compostelle : Cluny/Le Puy et Lyon/Le Puy</t>
  </si>
  <si>
    <t>MC0007181</t>
  </si>
  <si>
    <t>Communauté de communes des Vals d'Aix et Isable</t>
  </si>
  <si>
    <t>Grandes itinérances du Massif central. Valorisation du sentier St-Jacques Cluny-Le Puy</t>
  </si>
  <si>
    <t>D185e1</t>
  </si>
  <si>
    <t>42230</t>
  </si>
  <si>
    <t>Saint-Germain-Laval</t>
  </si>
  <si>
    <t>Roannais Agglomération</t>
  </si>
  <si>
    <t>Signalétique de randonnée sur le chemin de Saint-Jacques</t>
  </si>
  <si>
    <t>MC0007182</t>
  </si>
  <si>
    <t>Charlieu-Belmont Communauté</t>
  </si>
  <si>
    <t>Valorisation, sécurisation et comptage du chemin de Saint-Jacques de Compostelle sur le territoire de Charlieu-Belmont Communauté</t>
  </si>
  <si>
    <t>42052</t>
  </si>
  <si>
    <t>Charlieu</t>
  </si>
  <si>
    <t>MC0007183</t>
  </si>
  <si>
    <t>Communauté de communes des Sucs</t>
  </si>
  <si>
    <t>Valorisation du chemin de St-Jacques-de-Compostelle &amp; amélioration de l'accueil des randonneurs sur les territoires des Communautés de communes des Sucs et de Rochebaron à Chalencon</t>
  </si>
  <si>
    <t>43268</t>
  </si>
  <si>
    <t>Yssingeaux</t>
  </si>
  <si>
    <t>MC0007184</t>
  </si>
  <si>
    <t>Communauté de communes du Pays d’Astrée</t>
  </si>
  <si>
    <t>Valorisation du chemin de St-Jacques de Compostelle sur le territoire du Pays d’Astrée</t>
  </si>
  <si>
    <t>42019</t>
  </si>
  <si>
    <t>Boën</t>
  </si>
  <si>
    <t>MC0007186</t>
  </si>
  <si>
    <t>Valorisation touristique du chemin de Saint-Jacques de Compostelle  Loire Forez et Pays de Saint-Galmier</t>
  </si>
  <si>
    <t>D185j1</t>
  </si>
  <si>
    <t>Communauté de Communes du Pays de Saint Galmier (CCPSG)</t>
  </si>
  <si>
    <t>42222</t>
  </si>
  <si>
    <t>Saint-Galmier</t>
  </si>
  <si>
    <t>MC0007187</t>
  </si>
  <si>
    <t>Communauté de communes de Saint-Bonnet-le-Château</t>
  </si>
  <si>
    <t>Valorisation touristique du chemin de St Jacques de Compostelle – section Pays de St Bonnet le Château</t>
  </si>
  <si>
    <t>42204</t>
  </si>
  <si>
    <t>Saint-Bonnet-le-Château</t>
  </si>
  <si>
    <t>MC0005169</t>
  </si>
  <si>
    <t>Syndicat Mixte des Monts de la Madeleine</t>
  </si>
  <si>
    <t>La faune remarquable des forêts anciennes des Monts de la Madeleine et Bois Noirs</t>
  </si>
  <si>
    <t>MC0006813</t>
  </si>
  <si>
    <t>Fédération des Conservatoires d'espaces naturels</t>
  </si>
  <si>
    <t>Coordination et animation des projets en faveur des tourbières du Massif central</t>
  </si>
  <si>
    <t>48,59%</t>
  </si>
  <si>
    <t>25056</t>
  </si>
  <si>
    <t>Besançon</t>
  </si>
  <si>
    <t>25</t>
  </si>
  <si>
    <t>MC0006814</t>
  </si>
  <si>
    <t>LPO Auvergne</t>
  </si>
  <si>
    <t>Projet PRA Pies-grièches LPO 2016-2017</t>
  </si>
  <si>
    <t>D187a</t>
  </si>
  <si>
    <t>MC0006915</t>
  </si>
  <si>
    <t>Syndicat Mixte de préfiguration du PNR de l'Aubrac</t>
  </si>
  <si>
    <t>Programme de lutte contre les pullulations de campagnol terrestre sur l’Aubrac</t>
  </si>
  <si>
    <t>MC0008204</t>
  </si>
  <si>
    <t>Opération collaborative Morvan, Terre de pleine nature</t>
  </si>
  <si>
    <t>D191a</t>
  </si>
  <si>
    <t>Ateliers Nomades</t>
  </si>
  <si>
    <t>Acquisition de matériel sportif et handisport pour bénéficier d'un POOL de matériel mutualisé</t>
  </si>
  <si>
    <t>26,76%</t>
  </si>
  <si>
    <t>Association pour le ski en Morvan-SKIMO</t>
  </si>
  <si>
    <t>Activités neige Morvan</t>
  </si>
  <si>
    <t>58010</t>
  </si>
  <si>
    <t>Arleuf</t>
  </si>
  <si>
    <t>Du vélo sous toutes ses formes dans l’Autunois Morvan</t>
  </si>
  <si>
    <t>Communauté de communes du Haut Morvan</t>
  </si>
  <si>
    <t>Aménagement intérieur et achat de matériel pour le chalet de Préperny et de ses abords</t>
  </si>
  <si>
    <t>58062</t>
  </si>
  <si>
    <t>Château-Chinon(Ville)</t>
  </si>
  <si>
    <t>SARL Loisirs en Morvan</t>
  </si>
  <si>
    <t>Développement de la base de loisirs</t>
  </si>
  <si>
    <t>89364</t>
  </si>
  <si>
    <t>Saint-Père</t>
  </si>
  <si>
    <t>89</t>
  </si>
  <si>
    <t>Pôle d’équilibre territorial et rural du Pays Midi-Quercy</t>
  </si>
  <si>
    <t>28,03%</t>
  </si>
  <si>
    <t>D071</t>
  </si>
  <si>
    <t>MC0008565</t>
  </si>
  <si>
    <t>Qualification de la ressource locale en vue de sa valorisation et de son usage au regard des futures exigences économiques et énergétiques du marché</t>
  </si>
  <si>
    <t>CRITT Bois Midi-Pyrénées</t>
  </si>
  <si>
    <t>PFT Bois Midi Pyrénées</t>
  </si>
  <si>
    <t>12013</t>
  </si>
  <si>
    <t>Aubin</t>
  </si>
  <si>
    <t>MC0008386</t>
  </si>
  <si>
    <t>SIDAM</t>
  </si>
  <si>
    <t>Recherche d'un modèle économique pour la valorisation des produits issus des systèmes herbagers du Massif central</t>
  </si>
  <si>
    <t>MC0009286</t>
  </si>
  <si>
    <t>Pays Nivernais Morvan</t>
  </si>
  <si>
    <t>Lancement du LABO des Villages du Futur et d'une WEB TV territoriale</t>
  </si>
  <si>
    <t>58083</t>
  </si>
  <si>
    <t>Corbigny</t>
  </si>
  <si>
    <t>MC0009213</t>
  </si>
  <si>
    <t>Animation du Pôle de pleine nature « Aubrac 4 Saisons »</t>
  </si>
  <si>
    <t>MC0010286</t>
  </si>
  <si>
    <t>Commune d'Anost</t>
  </si>
  <si>
    <t>Constructions Bois Morvan</t>
  </si>
  <si>
    <t>D199a</t>
  </si>
  <si>
    <t>71009</t>
  </si>
  <si>
    <t>Anost</t>
  </si>
  <si>
    <t>MC0010288</t>
  </si>
  <si>
    <t>Artisans Bois Morvan</t>
  </si>
  <si>
    <t>48,69%</t>
  </si>
  <si>
    <t>MC0009365</t>
  </si>
  <si>
    <t>Parc naturel régional du Pilat</t>
  </si>
  <si>
    <t>Moderniser l’offre cyclotouristique et VTT du massif du Pilat</t>
  </si>
  <si>
    <t>MC0009705</t>
  </si>
  <si>
    <t>Université de Bourgogne</t>
  </si>
  <si>
    <t xml:space="preserve">Quel avenir pour les bocages et les forêts du Morvan ? Etude géohistorique de la gestion des espaces et des mobilisations paysannes : le bocage et les forêts du Morvan, un patrimoine naturel et culturel en questions (XIIème-XXIème siècle) </t>
  </si>
  <si>
    <t>MC0010115</t>
  </si>
  <si>
    <t>Société FERRIOL-MATRAT</t>
  </si>
  <si>
    <t>Favoriser l'émergence de pratiques de vélos innovantes et accessibles à tous dans le Pilat : conception et prototypage d'un cycle biplaces</t>
  </si>
  <si>
    <t>Saint-Etienne</t>
  </si>
  <si>
    <t>MC0010049</t>
  </si>
  <si>
    <t>Conservatoire d'Espaces Naturels Rhône-Alpes</t>
  </si>
  <si>
    <t>Milieux ouverts herbacés 2 - phase 1</t>
  </si>
  <si>
    <t>49,65%</t>
  </si>
  <si>
    <t>MC0010337</t>
  </si>
  <si>
    <t>Centre Régional de la Propriété Forestière du Limousin</t>
  </si>
  <si>
    <t>Animation de type Plan de Développement de Massif "Continuités écologiques et Forêts anciennes"</t>
  </si>
  <si>
    <t>MC0010575</t>
  </si>
  <si>
    <t>Animation Pôle de Pleine Nature Mont Lozère</t>
  </si>
  <si>
    <t>MC0011094</t>
  </si>
  <si>
    <t>Syndicat mixte du Pays Haut-Languedoc et Vignobles</t>
  </si>
  <si>
    <t>Pôle de pleine nature Montagnes du Caroux- animation et station de trail</t>
  </si>
  <si>
    <t>34245</t>
  </si>
  <si>
    <t>Saint-Chinian</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</si>
</sst>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b/>
      <sz val="11"/>
      <color theme="1"/>
      <name val="Calibri"/>
      <family val="2"/>
      <scheme val="minor"/>
    </font>
    <font>
      <b/>
      <sz val="20"/>
      <color theme="1"/>
      <name val="Calibri"/>
      <family val="2"/>
      <scheme val="minor"/>
    </font>
    <font>
      <sz val="11"/>
      <color theme="1"/>
      <name val="Arial"/>
      <family val="2"/>
    </font>
    <font>
      <b/>
      <sz val="11"/>
      <color theme="1"/>
      <name val="Arial"/>
      <family val="2"/>
    </font>
    <font>
      <b/>
      <sz val="11"/>
      <name val="Arial"/>
      <family val="2"/>
    </font>
    <font>
      <sz val="11"/>
      <color theme="1"/>
      <name val="Arial"/>
    </font>
  </fonts>
  <fills count="3">
    <fill>
      <patternFill patternType="none"/>
    </fill>
    <fill>
      <patternFill patternType="gray125"/>
    </fill>
    <fill>
      <patternFill patternType="solid">
        <fgColor theme="4" tint="0.79998168889431442"/>
        <bgColor theme="4" tint="0.79998168889431442"/>
      </patternFill>
    </fill>
  </fills>
  <borders count="15">
    <border>
      <left/>
      <right/>
      <top/>
      <bottom/>
      <diagonal/>
    </border>
    <border>
      <left/>
      <right/>
      <top/>
      <bottom style="thin">
        <color theme="4" tint="-0.499984740745262"/>
      </bottom>
      <diagonal/>
    </border>
    <border>
      <left/>
      <right/>
      <top style="thin">
        <color theme="4" tint="-0.499984740745262"/>
      </top>
      <bottom style="thin">
        <color theme="4" tint="-0.499984740745262"/>
      </bottom>
      <diagonal/>
    </border>
    <border>
      <left/>
      <right/>
      <top style="thin">
        <color theme="4" tint="-0.499984740745262"/>
      </top>
      <bottom/>
      <diagonal/>
    </border>
    <border>
      <left style="thick">
        <color theme="4" tint="-0.24994659260841701"/>
      </left>
      <right/>
      <top/>
      <bottom/>
      <diagonal/>
    </border>
    <border>
      <left/>
      <right style="thick">
        <color theme="4" tint="-0.24994659260841701"/>
      </right>
      <top/>
      <bottom/>
      <diagonal/>
    </border>
    <border>
      <left style="thick">
        <color theme="4" tint="-0.24994659260841701"/>
      </left>
      <right/>
      <top/>
      <bottom style="thin">
        <color theme="4" tint="-0.499984740745262"/>
      </bottom>
      <diagonal/>
    </border>
    <border>
      <left/>
      <right style="thick">
        <color theme="4" tint="-0.24994659260841701"/>
      </right>
      <top/>
      <bottom style="thin">
        <color theme="4" tint="-0.499984740745262"/>
      </bottom>
      <diagonal/>
    </border>
    <border>
      <left style="thick">
        <color theme="4" tint="-0.24994659260841701"/>
      </left>
      <right/>
      <top style="thin">
        <color theme="4" tint="-0.499984740745262"/>
      </top>
      <bottom style="thin">
        <color theme="4" tint="-0.499984740745262"/>
      </bottom>
      <diagonal/>
    </border>
    <border>
      <left/>
      <right style="thick">
        <color theme="4" tint="-0.24994659260841701"/>
      </right>
      <top style="thin">
        <color theme="4" tint="-0.499984740745262"/>
      </top>
      <bottom style="thin">
        <color theme="4" tint="-0.499984740745262"/>
      </bottom>
      <diagonal/>
    </border>
    <border>
      <left style="thick">
        <color theme="4" tint="-0.24994659260841701"/>
      </left>
      <right/>
      <top style="thin">
        <color theme="4" tint="-0.499984740745262"/>
      </top>
      <bottom/>
      <diagonal/>
    </border>
    <border>
      <left/>
      <right style="thick">
        <color theme="4" tint="-0.24994659260841701"/>
      </right>
      <top style="thin">
        <color theme="4" tint="-0.499984740745262"/>
      </top>
      <bottom/>
      <diagonal/>
    </border>
    <border>
      <left style="thick">
        <color theme="4" tint="-0.24994659260841701"/>
      </left>
      <right/>
      <top style="thick">
        <color theme="4" tint="-0.24994659260841701"/>
      </top>
      <bottom/>
      <diagonal/>
    </border>
    <border>
      <left/>
      <right/>
      <top style="thick">
        <color theme="4" tint="-0.24994659260841701"/>
      </top>
      <bottom/>
      <diagonal/>
    </border>
    <border>
      <left/>
      <right style="thick">
        <color theme="4" tint="-0.24994659260841701"/>
      </right>
      <top style="thick">
        <color theme="4" tint="-0.24994659260841701"/>
      </top>
      <bottom/>
      <diagonal/>
    </border>
  </borders>
  <cellStyleXfs count="1">
    <xf numFmtId="0" fontId="0" fillId="0" borderId="0"/>
  </cellStyleXfs>
  <cellXfs count="84">
    <xf numFmtId="0" fontId="0" fillId="0" borderId="0" xfId="0"/>
    <xf numFmtId="0" fontId="0" fillId="0" borderId="0" xfId="0" applyAlignment="1">
      <alignment horizontal="center" vertical="center" wrapText="1"/>
    </xf>
    <xf numFmtId="0" fontId="1" fillId="0" borderId="0" xfId="0" applyFont="1" applyAlignment="1">
      <alignment horizontal="left"/>
    </xf>
    <xf numFmtId="0" fontId="1" fillId="0" borderId="0" xfId="0" applyFont="1" applyAlignment="1">
      <alignment horizontal="center"/>
    </xf>
    <xf numFmtId="0" fontId="3" fillId="0" borderId="0" xfId="0" applyFont="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14" fontId="3" fillId="0" borderId="0" xfId="0" applyNumberFormat="1" applyFont="1" applyBorder="1" applyAlignment="1">
      <alignment horizontal="center" vertical="center" wrapText="1"/>
    </xf>
    <xf numFmtId="14" fontId="3" fillId="0" borderId="5" xfId="0" applyNumberFormat="1" applyFont="1" applyBorder="1" applyAlignment="1">
      <alignment horizontal="center" vertical="center" wrapText="1"/>
    </xf>
    <xf numFmtId="14" fontId="3" fillId="0" borderId="4"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quotePrefix="1"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0" fontId="3" fillId="0" borderId="6" xfId="0" applyFont="1" applyBorder="1" applyAlignment="1">
      <alignment vertical="center"/>
    </xf>
    <xf numFmtId="14" fontId="3" fillId="0" borderId="1" xfId="0" applyNumberFormat="1" applyFont="1" applyBorder="1" applyAlignment="1">
      <alignment horizontal="center" vertical="center"/>
    </xf>
    <xf numFmtId="14" fontId="3" fillId="0" borderId="7" xfId="0" applyNumberFormat="1" applyFont="1" applyBorder="1" applyAlignment="1">
      <alignment horizontal="center" vertical="center"/>
    </xf>
    <xf numFmtId="14" fontId="3" fillId="0" borderId="6" xfId="0" applyNumberFormat="1" applyFont="1" applyBorder="1" applyAlignment="1">
      <alignment horizontal="center" vertical="center"/>
    </xf>
    <xf numFmtId="4" fontId="3" fillId="0" borderId="1" xfId="0" applyNumberFormat="1" applyFont="1" applyBorder="1" applyAlignment="1">
      <alignment vertical="center"/>
    </xf>
    <xf numFmtId="10" fontId="3" fillId="0" borderId="7" xfId="0" applyNumberFormat="1"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wrapText="1"/>
    </xf>
    <xf numFmtId="0" fontId="3" fillId="0" borderId="2" xfId="0" applyFont="1" applyBorder="1" applyAlignment="1">
      <alignment horizontal="center" vertical="center"/>
    </xf>
    <xf numFmtId="0" fontId="3" fillId="0" borderId="2" xfId="0" applyFont="1" applyBorder="1" applyAlignment="1">
      <alignment vertical="center" wrapText="1"/>
    </xf>
    <xf numFmtId="0" fontId="3" fillId="0" borderId="8" xfId="0" applyFont="1" applyBorder="1" applyAlignment="1">
      <alignment vertical="center"/>
    </xf>
    <xf numFmtId="14" fontId="3" fillId="0" borderId="2" xfId="0" applyNumberFormat="1" applyFont="1" applyBorder="1" applyAlignment="1">
      <alignment horizontal="center" vertical="center"/>
    </xf>
    <xf numFmtId="14" fontId="3" fillId="0" borderId="9" xfId="0" applyNumberFormat="1" applyFont="1" applyBorder="1" applyAlignment="1">
      <alignment horizontal="center" vertical="center"/>
    </xf>
    <xf numFmtId="14" fontId="3" fillId="0" borderId="8" xfId="0" applyNumberFormat="1" applyFont="1" applyBorder="1" applyAlignment="1">
      <alignment horizontal="center" vertical="center"/>
    </xf>
    <xf numFmtId="4" fontId="3" fillId="0" borderId="2" xfId="0" applyNumberFormat="1" applyFont="1" applyBorder="1" applyAlignment="1">
      <alignment vertical="center"/>
    </xf>
    <xf numFmtId="10" fontId="3" fillId="0" borderId="9" xfId="0" applyNumberFormat="1"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vertical="center" wrapText="1"/>
    </xf>
    <xf numFmtId="0" fontId="3" fillId="0" borderId="3" xfId="0" applyFont="1" applyBorder="1" applyAlignment="1">
      <alignment horizontal="center" vertical="center"/>
    </xf>
    <xf numFmtId="0" fontId="3" fillId="0" borderId="3" xfId="0" applyFont="1" applyBorder="1" applyAlignment="1">
      <alignment vertical="center" wrapText="1"/>
    </xf>
    <xf numFmtId="0" fontId="3" fillId="0" borderId="10" xfId="0" applyFont="1" applyBorder="1" applyAlignment="1">
      <alignment vertical="center"/>
    </xf>
    <xf numFmtId="14" fontId="3" fillId="0" borderId="3" xfId="0" applyNumberFormat="1" applyFont="1" applyBorder="1" applyAlignment="1">
      <alignment horizontal="center" vertical="center"/>
    </xf>
    <xf numFmtId="14" fontId="3" fillId="0" borderId="11" xfId="0" applyNumberFormat="1" applyFont="1" applyBorder="1" applyAlignment="1">
      <alignment horizontal="center" vertical="center"/>
    </xf>
    <xf numFmtId="14" fontId="3" fillId="0" borderId="10" xfId="0" applyNumberFormat="1" applyFont="1" applyBorder="1" applyAlignment="1">
      <alignment horizontal="center" vertical="center"/>
    </xf>
    <xf numFmtId="4" fontId="3" fillId="0" borderId="3" xfId="0" applyNumberFormat="1" applyFont="1" applyBorder="1" applyAlignment="1">
      <alignment vertical="center"/>
    </xf>
    <xf numFmtId="10" fontId="3" fillId="0" borderId="11"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vertical="center" wrapText="1"/>
    </xf>
    <xf numFmtId="0" fontId="3" fillId="0" borderId="0" xfId="0" applyFont="1"/>
    <xf numFmtId="0" fontId="4" fillId="0" borderId="0" xfId="0" applyFont="1" applyAlignment="1">
      <alignment horizontal="right"/>
    </xf>
    <xf numFmtId="14" fontId="4" fillId="0" borderId="0" xfId="0" applyNumberFormat="1" applyFont="1" applyAlignment="1">
      <alignment horizontal="center"/>
    </xf>
    <xf numFmtId="0" fontId="4" fillId="0" borderId="0" xfId="0" applyFont="1" applyAlignment="1">
      <alignment horizontal="left" vertical="center"/>
    </xf>
    <xf numFmtId="0" fontId="6" fillId="0" borderId="0" xfId="0" applyFont="1"/>
    <xf numFmtId="4" fontId="6" fillId="0" borderId="0" xfId="0" applyNumberFormat="1" applyFont="1"/>
    <xf numFmtId="10" fontId="6" fillId="0" borderId="0" xfId="0" applyNumberFormat="1" applyFont="1"/>
    <xf numFmtId="10" fontId="3" fillId="0" borderId="1"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0" fontId="6" fillId="0" borderId="3" xfId="0" applyFont="1" applyBorder="1" applyAlignment="1">
      <alignment horizontal="center" vertical="center"/>
    </xf>
    <xf numFmtId="0" fontId="6" fillId="0" borderId="0" xfId="0" applyFont="1" applyBorder="1" applyAlignment="1">
      <alignment horizontal="center" vertical="center"/>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10" xfId="0" applyFont="1" applyBorder="1" applyAlignment="1">
      <alignment vertical="center"/>
    </xf>
    <xf numFmtId="0" fontId="6" fillId="0" borderId="4" xfId="0" applyFont="1" applyBorder="1" applyAlignment="1">
      <alignment vertical="center"/>
    </xf>
    <xf numFmtId="14" fontId="6" fillId="0" borderId="3" xfId="0" applyNumberFormat="1" applyFont="1" applyBorder="1" applyAlignment="1">
      <alignment horizontal="center" vertical="center"/>
    </xf>
    <xf numFmtId="14" fontId="6" fillId="0" borderId="0" xfId="0" applyNumberFormat="1" applyFont="1" applyBorder="1" applyAlignment="1">
      <alignment horizontal="center" vertical="center"/>
    </xf>
    <xf numFmtId="14" fontId="6" fillId="0" borderId="11" xfId="0" applyNumberFormat="1" applyFont="1" applyBorder="1" applyAlignment="1">
      <alignment horizontal="center" vertical="center"/>
    </xf>
    <xf numFmtId="14" fontId="6" fillId="0" borderId="5" xfId="0" applyNumberFormat="1" applyFont="1" applyBorder="1" applyAlignment="1">
      <alignment horizontal="center" vertical="center"/>
    </xf>
    <xf numFmtId="14" fontId="6" fillId="0" borderId="10" xfId="0" applyNumberFormat="1" applyFont="1" applyBorder="1" applyAlignment="1">
      <alignment horizontal="center" vertical="center"/>
    </xf>
    <xf numFmtId="14" fontId="6" fillId="0" borderId="4" xfId="0" applyNumberFormat="1" applyFont="1" applyBorder="1" applyAlignment="1">
      <alignment horizontal="center" vertical="center"/>
    </xf>
    <xf numFmtId="4" fontId="6" fillId="0" borderId="3" xfId="0" applyNumberFormat="1" applyFont="1" applyBorder="1" applyAlignment="1">
      <alignment vertical="center"/>
    </xf>
    <xf numFmtId="4" fontId="6" fillId="0" borderId="0" xfId="0" applyNumberFormat="1" applyFont="1" applyBorder="1" applyAlignment="1">
      <alignment vertical="center"/>
    </xf>
    <xf numFmtId="10" fontId="6" fillId="0" borderId="3" xfId="0" applyNumberFormat="1" applyFont="1" applyBorder="1" applyAlignment="1">
      <alignment horizontal="center" vertical="center"/>
    </xf>
    <xf numFmtId="10" fontId="6" fillId="0" borderId="11" xfId="0" applyNumberFormat="1"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11" xfId="0" applyFont="1" applyBorder="1" applyAlignment="1">
      <alignment vertical="center" wrapText="1"/>
    </xf>
    <xf numFmtId="0" fontId="6" fillId="0" borderId="5" xfId="0" applyFont="1" applyBorder="1" applyAlignment="1">
      <alignment vertical="center" wrapText="1"/>
    </xf>
    <xf numFmtId="0" fontId="6" fillId="0" borderId="0" xfId="0" applyFont="1" applyAlignment="1">
      <alignment horizontal="center" vertical="center"/>
    </xf>
    <xf numFmtId="0" fontId="6" fillId="0" borderId="0" xfId="0" applyFont="1" applyAlignment="1">
      <alignment vertical="center" wrapText="1"/>
    </xf>
    <xf numFmtId="14" fontId="6" fillId="0" borderId="0" xfId="0" applyNumberFormat="1" applyFont="1" applyAlignment="1">
      <alignment horizontal="center" vertical="center"/>
    </xf>
    <xf numFmtId="4" fontId="6" fillId="0" borderId="0" xfId="0" applyNumberFormat="1" applyFont="1" applyAlignment="1">
      <alignment vertical="center"/>
    </xf>
    <xf numFmtId="10" fontId="6" fillId="0" borderId="0" xfId="0" applyNumberFormat="1" applyFont="1" applyBorder="1" applyAlignment="1">
      <alignment horizontal="center" vertical="center"/>
    </xf>
    <xf numFmtId="10" fontId="6" fillId="0" borderId="5" xfId="0" applyNumberFormat="1" applyFont="1" applyBorder="1" applyAlignment="1">
      <alignment horizontal="center" vertical="center"/>
    </xf>
    <xf numFmtId="10" fontId="6" fillId="0" borderId="0" xfId="0" applyNumberFormat="1" applyFont="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4" fillId="0" borderId="0" xfId="0" applyFont="1" applyAlignment="1">
      <alignment horizontal="center" vertical="center" wrapText="1"/>
    </xf>
    <xf numFmtId="0" fontId="2" fillId="0" borderId="0" xfId="0" applyFont="1" applyAlignment="1">
      <alignment horizontal="center"/>
    </xf>
  </cellXfs>
  <cellStyles count="1">
    <cellStyle name="Normal" xfId="0" builtinId="0"/>
  </cellStyles>
  <dxfs count="41">
    <dxf>
      <font>
        <strike val="0"/>
        <outline val="0"/>
        <shadow val="0"/>
        <u val="none"/>
        <vertAlign val="baseline"/>
        <sz val="11"/>
        <color theme="1"/>
        <name val="Arial"/>
        <scheme val="none"/>
      </font>
      <alignment horizontal="general" vertical="center" textRotation="0" wrapText="1" indent="0" justifyLastLine="0" shrinkToFit="0" readingOrder="0"/>
      <border diagonalUp="0" diagonalDown="0">
        <left/>
        <right style="thick">
          <color theme="4" tint="-0.24994659260841701"/>
        </right>
        <top/>
        <bottom/>
        <vertical/>
        <horizontal/>
      </border>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border diagonalUp="0" diagonalDown="0">
        <left style="thick">
          <color theme="4" tint="-0.24994659260841701"/>
        </left>
        <right/>
        <top/>
        <bottom/>
        <vertical/>
        <horizontal/>
      </border>
    </dxf>
    <dxf>
      <font>
        <strike val="0"/>
        <outline val="0"/>
        <shadow val="0"/>
        <u val="none"/>
        <vertAlign val="baseline"/>
        <sz val="11"/>
        <color theme="1"/>
        <name val="Arial"/>
        <scheme val="none"/>
      </font>
      <numFmt numFmtId="14" formatCode="0.00%"/>
      <alignment horizontal="center" vertical="center" textRotation="0" wrapText="0" indent="0" justifyLastLine="0" shrinkToFit="0" readingOrder="0"/>
      <border diagonalUp="0" diagonalDown="0">
        <left/>
        <right style="thick">
          <color theme="4" tint="-0.24994659260841701"/>
        </right>
        <top/>
        <bottom/>
        <vertical/>
        <horizontal/>
      </border>
    </dxf>
    <dxf>
      <font>
        <b val="0"/>
        <i val="0"/>
        <strike val="0"/>
        <condense val="0"/>
        <extend val="0"/>
        <outline val="0"/>
        <shadow val="0"/>
        <u val="none"/>
        <vertAlign val="baseline"/>
        <sz val="11"/>
        <color theme="1"/>
        <name val="Arial"/>
        <scheme val="none"/>
      </font>
      <numFmt numFmtId="14" formatCode="0.00%"/>
      <alignment horizontal="center" vertical="center" textRotation="0" wrapText="0" indent="0" justifyLastLine="0" shrinkToFit="0" readingOrder="0"/>
    </dxf>
    <dxf>
      <font>
        <strike val="0"/>
        <outline val="0"/>
        <shadow val="0"/>
        <u val="none"/>
        <vertAlign val="baseline"/>
        <sz val="11"/>
        <color theme="1"/>
        <name val="Arial"/>
        <scheme val="none"/>
      </font>
      <numFmt numFmtId="4" formatCode="#,##0.00"/>
      <alignment horizontal="general" vertical="center" textRotation="0" wrapText="0" indent="0" justifyLastLine="0" shrinkToFit="0" readingOrder="0"/>
    </dxf>
    <dxf>
      <font>
        <strike val="0"/>
        <outline val="0"/>
        <shadow val="0"/>
        <u val="none"/>
        <vertAlign val="baseline"/>
        <sz val="11"/>
        <color theme="1"/>
        <name val="Arial"/>
        <scheme val="none"/>
      </font>
      <numFmt numFmtId="4" formatCode="#,##0.00"/>
      <alignment horizontal="general" vertical="center" textRotation="0" wrapText="0" indent="0" justifyLastLine="0" shrinkToFit="0" readingOrder="0"/>
    </dxf>
    <dxf>
      <font>
        <strike val="0"/>
        <outline val="0"/>
        <shadow val="0"/>
        <u val="none"/>
        <vertAlign val="baseline"/>
        <sz val="11"/>
        <color theme="1"/>
        <name val="Arial"/>
        <scheme val="none"/>
      </font>
      <numFmt numFmtId="19" formatCode="dd/mm/yyyy"/>
      <alignment horizontal="center" vertical="center" textRotation="0" wrapText="0" indent="0" justifyLastLine="0" shrinkToFit="0" readingOrder="0"/>
      <border diagonalUp="0" diagonalDown="0">
        <left style="thick">
          <color theme="4" tint="-0.24994659260841701"/>
        </left>
        <right/>
        <top/>
        <bottom/>
        <vertical/>
        <horizontal/>
      </border>
    </dxf>
    <dxf>
      <font>
        <strike val="0"/>
        <outline val="0"/>
        <shadow val="0"/>
        <u val="none"/>
        <vertAlign val="baseline"/>
        <sz val="11"/>
        <color theme="1"/>
        <name val="Arial"/>
        <scheme val="none"/>
      </font>
      <numFmt numFmtId="19" formatCode="dd/mm/yyyy"/>
      <alignment horizontal="center" vertical="center" textRotation="0" wrapText="0" indent="0" justifyLastLine="0" shrinkToFit="0" readingOrder="0"/>
      <border diagonalUp="0" diagonalDown="0">
        <left/>
        <right style="thick">
          <color theme="4" tint="-0.24994659260841701"/>
        </right>
        <top/>
        <bottom/>
        <vertical/>
        <horizontal/>
      </border>
    </dxf>
    <dxf>
      <font>
        <strike val="0"/>
        <outline val="0"/>
        <shadow val="0"/>
        <u val="none"/>
        <vertAlign val="baseline"/>
        <sz val="11"/>
        <color theme="1"/>
        <name val="Arial"/>
        <scheme val="none"/>
      </font>
      <numFmt numFmtId="19" formatCode="dd/mm/yyyy"/>
      <alignment horizontal="center" vertical="center" textRotation="0" wrapText="0"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general" vertical="center" textRotation="0" wrapText="0" indent="0" justifyLastLine="0" shrinkToFit="0" readingOrder="0"/>
      <border diagonalUp="0" diagonalDown="0">
        <left style="thick">
          <color theme="4" tint="-0.24994659260841701"/>
        </left>
        <right/>
        <top/>
        <bottom/>
        <vertical/>
        <horizontal/>
      </border>
    </dxf>
    <dxf>
      <font>
        <strike val="0"/>
        <outline val="0"/>
        <shadow val="0"/>
        <u val="none"/>
        <vertAlign val="baseline"/>
        <sz val="11"/>
        <color theme="1"/>
        <name val="Arial"/>
        <scheme val="none"/>
      </font>
      <alignment horizontal="general" vertical="center" textRotation="0" wrapText="1" indent="0" justifyLastLine="0" shrinkToFit="0" readingOrder="0"/>
    </dxf>
    <dxf>
      <font>
        <strike val="0"/>
        <outline val="0"/>
        <shadow val="0"/>
        <u val="none"/>
        <vertAlign val="baseline"/>
        <sz val="11"/>
        <color theme="1"/>
        <name val="Arial"/>
        <scheme val="none"/>
      </font>
      <alignment horizontal="general" vertical="center" textRotation="0" wrapText="1"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strike val="0"/>
        <outline val="0"/>
        <shadow val="0"/>
        <u val="none"/>
        <vertAlign val="baseline"/>
        <sz val="11"/>
        <color theme="1"/>
        <name val="Arial"/>
        <scheme val="none"/>
      </font>
      <alignment horizontal="center" vertical="center" textRotation="0" wrapText="0" indent="0" justifyLastLine="0" shrinkToFit="0" readingOrder="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14" formatCode="0.00%"/>
    </dxf>
    <dxf>
      <font>
        <b val="0"/>
        <i val="0"/>
        <strike val="0"/>
        <condense val="0"/>
        <extend val="0"/>
        <outline val="0"/>
        <shadow val="0"/>
        <u val="none"/>
        <vertAlign val="baseline"/>
        <sz val="11"/>
        <color theme="1"/>
        <name val="Arial"/>
        <scheme val="none"/>
      </font>
      <numFmt numFmtId="4" formatCode="#,##0.00"/>
    </dxf>
    <dxf>
      <font>
        <b val="0"/>
        <i val="0"/>
        <strike val="0"/>
        <condense val="0"/>
        <extend val="0"/>
        <outline val="0"/>
        <shadow val="0"/>
        <u val="none"/>
        <vertAlign val="baseline"/>
        <sz val="11"/>
        <color theme="1"/>
        <name val="Arial"/>
        <scheme val="none"/>
      </font>
      <numFmt numFmtId="4" formatCode="#,##0.00"/>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b val="0"/>
        <i val="0"/>
        <strike val="0"/>
        <condense val="0"/>
        <extend val="0"/>
        <outline val="0"/>
        <shadow val="0"/>
        <u val="none"/>
        <vertAlign val="baseline"/>
        <sz val="11"/>
        <color theme="1"/>
        <name val="Arial"/>
        <scheme val="none"/>
      </font>
    </dxf>
    <dxf>
      <font>
        <strike val="0"/>
        <outline val="0"/>
        <shadow val="0"/>
        <u val="none"/>
        <vertAlign val="baseline"/>
        <sz val="11"/>
        <color theme="1"/>
        <name val="Arial"/>
        <scheme val="none"/>
      </font>
    </dxf>
    <dxf>
      <font>
        <strike val="0"/>
        <outline val="0"/>
        <shadow val="0"/>
        <u val="none"/>
        <vertAlign val="baseline"/>
        <sz val="11"/>
        <color theme="1"/>
        <name val="Arial"/>
        <scheme val="none"/>
      </font>
      <alignment vertical="center" textRotation="0" indent="0" justifyLastLine="0" shrinkToFit="0" readingOrder="0"/>
    </dxf>
    <dxf>
      <font>
        <strike val="0"/>
        <outline val="0"/>
        <shadow val="0"/>
        <u val="none"/>
        <vertAlign val="baseline"/>
        <sz val="11"/>
        <color theme="1"/>
        <name val="Arial"/>
        <scheme val="none"/>
      </font>
      <alignment horizontal="center" vertical="center" textRotation="0" wrapText="1" indent="0" justifyLastLine="0" shrinkToFit="0" readingOrder="0"/>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2</xdr:col>
      <xdr:colOff>1543049</xdr:colOff>
      <xdr:row>3</xdr:row>
      <xdr:rowOff>13695</xdr:rowOff>
    </xdr:from>
    <xdr:to>
      <xdr:col>3</xdr:col>
      <xdr:colOff>3199804</xdr:colOff>
      <xdr:row>6</xdr:row>
      <xdr:rowOff>59533</xdr:rowOff>
    </xdr:to>
    <xdr:grpSp>
      <xdr:nvGrpSpPr>
        <xdr:cNvPr id="6" name="Groupe 5"/>
        <xdr:cNvGrpSpPr/>
      </xdr:nvGrpSpPr>
      <xdr:grpSpPr>
        <a:xfrm>
          <a:off x="3879651" y="728070"/>
          <a:ext cx="4529137" cy="849510"/>
          <a:chOff x="15859125" y="95250"/>
          <a:chExt cx="4287449" cy="684000"/>
        </a:xfrm>
      </xdr:grpSpPr>
      <xdr:pic>
        <xdr:nvPicPr>
          <xdr:cNvPr id="7" name="Image 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859125" y="95250"/>
            <a:ext cx="1023938" cy="682625"/>
          </a:xfrm>
          <a:prstGeom prst="rect">
            <a:avLst/>
          </a:prstGeom>
        </xdr:spPr>
      </xdr:pic>
      <xdr:pic>
        <xdr:nvPicPr>
          <xdr:cNvPr id="8" name="Image 7"/>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7399000" y="95250"/>
            <a:ext cx="1047640" cy="684000"/>
          </a:xfrm>
          <a:prstGeom prst="rect">
            <a:avLst/>
          </a:prstGeom>
        </xdr:spPr>
      </xdr:pic>
      <xdr:pic>
        <xdr:nvPicPr>
          <xdr:cNvPr id="9" name="Image 8"/>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8986500" y="95250"/>
            <a:ext cx="1160074" cy="684000"/>
          </a:xfrm>
          <a:prstGeom prst="rect">
            <a:avLst/>
          </a:prstGeom>
        </xdr:spPr>
      </xdr:pic>
    </xdr:grpSp>
    <xdr:clientData/>
  </xdr:twoCellAnchor>
</xdr:wsDr>
</file>

<file path=xl/queryTables/queryTable1.xml><?xml version="1.0" encoding="utf-8"?>
<queryTable xmlns="http://schemas.openxmlformats.org/spreadsheetml/2006/main" name="Lancer la requête à partir de Excel Files" growShrinkType="insertClear" adjustColumnWidth="0" connectionId="1" autoFormatId="16" applyNumberFormats="0" applyBorderFormats="0" applyFontFormats="0" applyPatternFormats="0" applyAlignmentFormats="0" applyWidthHeightFormats="0">
  <queryTableRefresh nextId="37">
    <queryTableFields count="19">
      <queryTableField id="1" name="ID_Synergie" tableColumnId="1"/>
      <queryTableField id="2" name="Thematique" tableColumnId="2"/>
      <queryTableField id="19" name="'Beneficiaires'" tableColumnId="19"/>
      <queryTableField id="21" name="'Intitulé de l''opération'" tableColumnId="20"/>
      <queryTableField id="5" name="Résumé" tableColumnId="5"/>
      <queryTableField id="22" name="'Appel à projets'" tableColumnId="21"/>
      <queryTableField id="7" name="Multipartenaire" tableColumnId="7"/>
      <queryTableField id="8" name="Chef de file" tableColumnId="8"/>
      <queryTableField id="23" name="'Début opération'" tableColumnId="22"/>
      <queryTableField id="24" name="'Fin Opération'" tableColumnId="23"/>
      <queryTableField id="25" name="'Programmé le'" tableColumnId="24"/>
      <queryTableField id="26" name="'Coût total éligible'" tableColumnId="25"/>
      <queryTableField id="27" name="'Montant FEDER'" tableColumnId="26"/>
      <queryTableField id="36" dataBound="0" tableColumnId="3"/>
      <queryTableField id="28" name="'Taux FEDER'" tableColumnId="27"/>
      <queryTableField id="29" name="'n° INSEE'" tableColumnId="28"/>
      <queryTableField id="30" name="'Commune'" tableColumnId="29"/>
      <queryTableField id="31" name="'Département'" tableColumnId="30"/>
      <queryTableField id="32" name="'Région'" tableColumnId="31"/>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Tableau_Lancer_la_requête_à_partir_de_Excel_Files" displayName="Tableau_Lancer_la_requête_à_partir_de_Excel_Files" ref="A11:S217" tableType="queryTable" totalsRowCount="1" headerRowDxfId="40" dataDxfId="39" totalsRowDxfId="38">
  <autoFilter ref="A11:S216"/>
  <tableColumns count="19">
    <tableColumn id="1" uniqueName="1" name="ID_Synergie" totalsRowLabel="Total" queryTableFieldId="1" dataDxfId="18" totalsRowDxfId="37"/>
    <tableColumn id="2" uniqueName="2" name="Thematique" queryTableFieldId="2" dataDxfId="17" totalsRowDxfId="36"/>
    <tableColumn id="19" uniqueName="19" name="'Beneficiaires'" queryTableFieldId="19" dataDxfId="16" totalsRowDxfId="35"/>
    <tableColumn id="20" uniqueName="20" name="'Intitulé de l''opération'" queryTableFieldId="21" dataDxfId="15" totalsRowDxfId="34"/>
    <tableColumn id="5" uniqueName="5" name="Résumé" queryTableFieldId="5" dataDxfId="14" totalsRowDxfId="33"/>
    <tableColumn id="21" uniqueName="21" name="'Appel à projets'" totalsRowFunction="count" queryTableFieldId="22" dataDxfId="13" totalsRowDxfId="32"/>
    <tableColumn id="7" uniqueName="7" name="Multipartenaire" totalsRowFunction="count" queryTableFieldId="7" dataDxfId="12" totalsRowDxfId="31"/>
    <tableColumn id="8" uniqueName="8" name="Chef de file" queryTableFieldId="8" dataDxfId="11" totalsRowDxfId="30"/>
    <tableColumn id="22" uniqueName="22" name="'Début opération'" queryTableFieldId="23" dataDxfId="10" totalsRowDxfId="29"/>
    <tableColumn id="23" uniqueName="23" name="'Fin Opération'" queryTableFieldId="24" dataDxfId="9" totalsRowDxfId="28"/>
    <tableColumn id="24" uniqueName="24" name="'Programmé le'" queryTableFieldId="25" dataDxfId="8" totalsRowDxfId="27"/>
    <tableColumn id="25" uniqueName="25" name="'Coût total éligible'" totalsRowFunction="sum" queryTableFieldId="26" dataDxfId="7" totalsRowDxfId="26"/>
    <tableColumn id="26" uniqueName="26" name="'Montant FEDER'" totalsRowFunction="sum" queryTableFieldId="27" dataDxfId="6" totalsRowDxfId="25"/>
    <tableColumn id="3" uniqueName="3" name="Taux FEDER" totalsRowFunction="custom" queryTableFieldId="36" dataDxfId="5" totalsRowDxfId="24">
      <calculatedColumnFormula>Tableau_Lancer_la_requête_à_partir_de_Excel_Files[[#This Row],[''Montant FEDER'']]/Tableau_Lancer_la_requête_à_partir_de_Excel_Files[[#This Row],[''Coût total éligible'']]</calculatedColumnFormula>
      <totalsRowFormula>Tableau_Lancer_la_requête_à_partir_de_Excel_Files[[#Totals],[''Montant FEDER'']]/Tableau_Lancer_la_requête_à_partir_de_Excel_Files[[#Totals],[''Coût total éligible'']]</totalsRowFormula>
    </tableColumn>
    <tableColumn id="27" uniqueName="27" name="'Taux FEDER'" totalsRowFunction="custom" queryTableFieldId="28" dataDxfId="4" totalsRowDxfId="23">
      <totalsRowFormula>Tableau_Lancer_la_requête_à_partir_de_Excel_Files[[#Totals],[''Montant FEDER'']]/Tableau_Lancer_la_requête_à_partir_de_Excel_Files[[#Totals],[''Coût total éligible'']]</totalsRowFormula>
    </tableColumn>
    <tableColumn id="28" uniqueName="28" name="'n° INSEE'" queryTableFieldId="29" dataDxfId="3" totalsRowDxfId="22"/>
    <tableColumn id="29" uniqueName="29" name="'Commune'" queryTableFieldId="30" dataDxfId="2" totalsRowDxfId="21"/>
    <tableColumn id="30" uniqueName="30" name="'Département'" totalsRowFunction="count" queryTableFieldId="31" dataDxfId="1" totalsRowDxfId="20"/>
    <tableColumn id="31" uniqueName="31" name="'Région'" queryTableFieldId="32" dataDxfId="0" totalsRowDxfId="19"/>
  </tableColumns>
  <tableStyleInfo name="TableStyleMedium2"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17"/>
  <sheetViews>
    <sheetView showGridLines="0" tabSelected="1" zoomScale="64" zoomScaleNormal="64" workbookViewId="0">
      <pane xSplit="3" ySplit="11" topLeftCell="D12" activePane="bottomRight" state="frozen"/>
      <selection pane="topRight" activeCell="D1" sqref="D1"/>
      <selection pane="bottomLeft" activeCell="A5" sqref="A5"/>
      <selection pane="bottomRight" activeCell="D153" sqref="D153"/>
    </sheetView>
  </sheetViews>
  <sheetFormatPr baseColWidth="10" defaultColWidth="9.140625" defaultRowHeight="15" x14ac:dyDescent="0.25"/>
  <cols>
    <col min="1" max="1" width="17.85546875" bestFit="1" customWidth="1"/>
    <col min="2" max="2" width="17.140625" customWidth="1"/>
    <col min="3" max="3" width="43.140625" customWidth="1"/>
    <col min="4" max="4" width="56.28515625" customWidth="1"/>
    <col min="5" max="5" width="12.7109375" bestFit="1" customWidth="1"/>
    <col min="6" max="6" width="11.5703125" bestFit="1" customWidth="1"/>
    <col min="7" max="7" width="15.140625" bestFit="1" customWidth="1"/>
    <col min="8" max="8" width="11.28515625" bestFit="1" customWidth="1"/>
    <col min="9" max="10" width="15.7109375" bestFit="1" customWidth="1"/>
    <col min="11" max="11" width="11.85546875" customWidth="1"/>
    <col min="12" max="14" width="15.7109375" customWidth="1"/>
    <col min="15" max="15" width="15.7109375" hidden="1" customWidth="1"/>
    <col min="16" max="16" width="15.7109375" customWidth="1"/>
    <col min="17" max="17" width="24.140625" bestFit="1" customWidth="1"/>
    <col min="18" max="19" width="15.7109375" customWidth="1"/>
  </cols>
  <sheetData>
    <row r="1" spans="1:19" ht="26.25" x14ac:dyDescent="0.4">
      <c r="A1" s="83" t="s">
        <v>195</v>
      </c>
      <c r="B1" s="83"/>
      <c r="C1" s="83"/>
      <c r="D1" s="83"/>
      <c r="E1" s="83"/>
      <c r="F1" s="83"/>
      <c r="G1" s="83"/>
      <c r="H1" s="83"/>
      <c r="I1" s="83"/>
      <c r="J1" s="83"/>
      <c r="K1" s="83"/>
      <c r="L1" s="83"/>
      <c r="M1" s="83"/>
      <c r="N1" s="83"/>
      <c r="O1" s="83"/>
      <c r="P1" s="83"/>
      <c r="Q1" s="83"/>
      <c r="R1" s="83"/>
      <c r="S1" s="83"/>
    </row>
    <row r="3" spans="1:19" x14ac:dyDescent="0.25">
      <c r="A3" s="43" t="s">
        <v>194</v>
      </c>
      <c r="B3" s="44">
        <f ca="1">TODAY()</f>
        <v>42838</v>
      </c>
      <c r="C3" s="42"/>
    </row>
    <row r="4" spans="1:19" x14ac:dyDescent="0.25">
      <c r="A4" s="42"/>
      <c r="B4" s="42"/>
      <c r="C4" s="42"/>
    </row>
    <row r="5" spans="1:19" ht="32.25" customHeight="1" x14ac:dyDescent="0.25">
      <c r="A5" s="82" t="s">
        <v>193</v>
      </c>
      <c r="B5" s="82"/>
      <c r="C5" s="45">
        <f>SUBTOTAL(3,Tableau_Lancer_la_requête_à_partir_de_Excel_Files[ID_Synergie])</f>
        <v>205</v>
      </c>
    </row>
    <row r="6" spans="1:19" x14ac:dyDescent="0.25">
      <c r="A6" s="3"/>
      <c r="B6" s="3"/>
      <c r="C6" s="2"/>
    </row>
    <row r="7" spans="1:19" x14ac:dyDescent="0.25">
      <c r="A7" s="3"/>
      <c r="B7" s="3"/>
      <c r="C7" s="2"/>
    </row>
    <row r="8" spans="1:19" x14ac:dyDescent="0.25">
      <c r="A8" s="3"/>
      <c r="B8" s="3"/>
      <c r="C8" s="2"/>
    </row>
    <row r="9" spans="1:19" ht="15.75" thickBot="1" x14ac:dyDescent="0.3">
      <c r="A9" s="3"/>
      <c r="B9" s="3"/>
      <c r="C9" s="2"/>
    </row>
    <row r="10" spans="1:19" ht="15.75" thickTop="1" x14ac:dyDescent="0.25">
      <c r="E10" s="79" t="s">
        <v>189</v>
      </c>
      <c r="F10" s="80"/>
      <c r="G10" s="80"/>
      <c r="H10" s="80"/>
      <c r="I10" s="80"/>
      <c r="J10" s="81"/>
      <c r="K10" s="79" t="s">
        <v>188</v>
      </c>
      <c r="L10" s="80"/>
      <c r="M10" s="80"/>
      <c r="N10" s="80"/>
      <c r="O10" s="80"/>
      <c r="P10" s="79" t="s">
        <v>187</v>
      </c>
      <c r="Q10" s="80"/>
      <c r="R10" s="80"/>
      <c r="S10" s="81"/>
    </row>
    <row r="11" spans="1:19" s="1" customFormat="1" ht="30" x14ac:dyDescent="0.25">
      <c r="A11" s="4" t="s">
        <v>0</v>
      </c>
      <c r="B11" s="4" t="s">
        <v>1</v>
      </c>
      <c r="C11" s="4" t="s">
        <v>174</v>
      </c>
      <c r="D11" s="4" t="s">
        <v>176</v>
      </c>
      <c r="E11" s="5" t="s">
        <v>2</v>
      </c>
      <c r="F11" s="6" t="s">
        <v>173</v>
      </c>
      <c r="G11" s="6" t="s">
        <v>3</v>
      </c>
      <c r="H11" s="6" t="s">
        <v>4</v>
      </c>
      <c r="I11" s="7" t="s">
        <v>177</v>
      </c>
      <c r="J11" s="8" t="s">
        <v>178</v>
      </c>
      <c r="K11" s="9" t="s">
        <v>179</v>
      </c>
      <c r="L11" s="6" t="s">
        <v>180</v>
      </c>
      <c r="M11" s="6" t="s">
        <v>181</v>
      </c>
      <c r="N11" s="6" t="s">
        <v>175</v>
      </c>
      <c r="O11" s="10" t="s">
        <v>182</v>
      </c>
      <c r="P11" s="5" t="s">
        <v>183</v>
      </c>
      <c r="Q11" s="11" t="s">
        <v>184</v>
      </c>
      <c r="R11" s="6" t="s">
        <v>185</v>
      </c>
      <c r="S11" s="10" t="s">
        <v>186</v>
      </c>
    </row>
    <row r="12" spans="1:19" ht="71.25" x14ac:dyDescent="0.25">
      <c r="A12" s="12" t="s">
        <v>246</v>
      </c>
      <c r="B12" s="12" t="s">
        <v>5</v>
      </c>
      <c r="C12" s="13" t="s">
        <v>6</v>
      </c>
      <c r="D12" s="13" t="s">
        <v>458</v>
      </c>
      <c r="E12" s="14" t="s">
        <v>196</v>
      </c>
      <c r="F12" s="12"/>
      <c r="G12" s="12"/>
      <c r="H12" s="12"/>
      <c r="I12" s="15">
        <v>41974</v>
      </c>
      <c r="J12" s="16">
        <v>42735</v>
      </c>
      <c r="K12" s="17">
        <v>42040</v>
      </c>
      <c r="L12" s="18">
        <v>63357.31</v>
      </c>
      <c r="M12" s="18">
        <v>30037.31</v>
      </c>
      <c r="N12" s="49">
        <f>Tableau_Lancer_la_requête_à_partir_de_Excel_Files[[#This Row],[''Montant FEDER'']]/Tableau_Lancer_la_requête_à_partir_de_Excel_Files[[#This Row],[''Coût total éligible'']]</f>
        <v>0.47409383384490283</v>
      </c>
      <c r="O12" s="19" t="s">
        <v>197</v>
      </c>
      <c r="P12" s="20" t="s">
        <v>7</v>
      </c>
      <c r="Q12" s="13" t="s">
        <v>8</v>
      </c>
      <c r="R12" s="12" t="s">
        <v>9</v>
      </c>
      <c r="S12" s="21" t="s">
        <v>459</v>
      </c>
    </row>
    <row r="13" spans="1:19" ht="28.5" x14ac:dyDescent="0.25">
      <c r="A13" s="22" t="s">
        <v>456</v>
      </c>
      <c r="B13" s="22" t="s">
        <v>5</v>
      </c>
      <c r="C13" s="23" t="s">
        <v>247</v>
      </c>
      <c r="D13" s="23" t="s">
        <v>248</v>
      </c>
      <c r="E13" s="24" t="s">
        <v>196</v>
      </c>
      <c r="F13" s="22"/>
      <c r="G13" s="22"/>
      <c r="H13" s="22"/>
      <c r="I13" s="25">
        <v>41974</v>
      </c>
      <c r="J13" s="26">
        <v>42735</v>
      </c>
      <c r="K13" s="27">
        <v>42303</v>
      </c>
      <c r="L13" s="28">
        <v>230041</v>
      </c>
      <c r="M13" s="28">
        <v>113691</v>
      </c>
      <c r="N13" s="50">
        <f>Tableau_Lancer_la_requête_à_partir_de_Excel_Files[[#This Row],[''Montant FEDER'']]/Tableau_Lancer_la_requête_à_partir_de_Excel_Files[[#This Row],[''Coût total éligible'']]</f>
        <v>0.49422059545907032</v>
      </c>
      <c r="O13" s="29" t="s">
        <v>249</v>
      </c>
      <c r="P13" s="30" t="s">
        <v>250</v>
      </c>
      <c r="Q13" s="23" t="s">
        <v>251</v>
      </c>
      <c r="R13" s="22" t="s">
        <v>84</v>
      </c>
      <c r="S13" s="31" t="s">
        <v>459</v>
      </c>
    </row>
    <row r="14" spans="1:19" ht="71.25" x14ac:dyDescent="0.25">
      <c r="A14" s="22" t="s">
        <v>252</v>
      </c>
      <c r="B14" s="22" t="s">
        <v>5</v>
      </c>
      <c r="C14" s="23" t="s">
        <v>10</v>
      </c>
      <c r="D14" s="23" t="s">
        <v>460</v>
      </c>
      <c r="E14" s="24" t="s">
        <v>196</v>
      </c>
      <c r="F14" s="22"/>
      <c r="G14" s="22"/>
      <c r="H14" s="22"/>
      <c r="I14" s="25">
        <v>41974</v>
      </c>
      <c r="J14" s="26">
        <v>42369</v>
      </c>
      <c r="K14" s="27">
        <v>42040</v>
      </c>
      <c r="L14" s="28">
        <v>101926</v>
      </c>
      <c r="M14" s="28">
        <v>40770</v>
      </c>
      <c r="N14" s="50">
        <f>Tableau_Lancer_la_requête_à_partir_de_Excel_Files[[#This Row],[''Montant FEDER'']]/Tableau_Lancer_la_requête_à_partir_de_Excel_Files[[#This Row],[''Coût total éligible'']]</f>
        <v>0.39999607558424738</v>
      </c>
      <c r="O14" s="29" t="s">
        <v>198</v>
      </c>
      <c r="P14" s="30" t="s">
        <v>11</v>
      </c>
      <c r="Q14" s="23" t="s">
        <v>12</v>
      </c>
      <c r="R14" s="22" t="s">
        <v>13</v>
      </c>
      <c r="S14" s="31" t="s">
        <v>459</v>
      </c>
    </row>
    <row r="15" spans="1:19" ht="42.75" x14ac:dyDescent="0.25">
      <c r="A15" s="22" t="s">
        <v>624</v>
      </c>
      <c r="B15" s="22" t="s">
        <v>461</v>
      </c>
      <c r="C15" s="23" t="s">
        <v>14</v>
      </c>
      <c r="D15" s="23" t="s">
        <v>15</v>
      </c>
      <c r="E15" s="24" t="s">
        <v>196</v>
      </c>
      <c r="F15" s="22"/>
      <c r="G15" s="22"/>
      <c r="H15" s="22"/>
      <c r="I15" s="25">
        <v>42186</v>
      </c>
      <c r="J15" s="26">
        <v>43100</v>
      </c>
      <c r="K15" s="27">
        <v>42191</v>
      </c>
      <c r="L15" s="28">
        <v>209628.75349999999</v>
      </c>
      <c r="M15" s="28">
        <v>85056.003499999992</v>
      </c>
      <c r="N15" s="50">
        <f>Tableau_Lancer_la_requête_à_partir_de_Excel_Files[[#This Row],[''Montant FEDER'']]/Tableau_Lancer_la_requête_à_partir_de_Excel_Files[[#This Row],[''Coût total éligible'']]</f>
        <v>0.40574588208864198</v>
      </c>
      <c r="O15" s="29" t="s">
        <v>199</v>
      </c>
      <c r="P15" s="30" t="s">
        <v>16</v>
      </c>
      <c r="Q15" s="23" t="s">
        <v>17</v>
      </c>
      <c r="R15" s="22" t="s">
        <v>9</v>
      </c>
      <c r="S15" s="31" t="s">
        <v>459</v>
      </c>
    </row>
    <row r="16" spans="1:19" ht="28.5" x14ac:dyDescent="0.25">
      <c r="A16" s="22" t="s">
        <v>462</v>
      </c>
      <c r="B16" s="22" t="s">
        <v>5</v>
      </c>
      <c r="C16" s="23" t="s">
        <v>625</v>
      </c>
      <c r="D16" s="23" t="s">
        <v>19</v>
      </c>
      <c r="E16" s="24" t="s">
        <v>196</v>
      </c>
      <c r="F16" s="22" t="s">
        <v>20</v>
      </c>
      <c r="G16" s="22" t="s">
        <v>278</v>
      </c>
      <c r="H16" s="22" t="s">
        <v>21</v>
      </c>
      <c r="I16" s="25">
        <v>42005</v>
      </c>
      <c r="J16" s="26">
        <v>42916</v>
      </c>
      <c r="K16" s="27">
        <v>42191</v>
      </c>
      <c r="L16" s="28">
        <v>84569.62</v>
      </c>
      <c r="M16" s="28">
        <v>42200.61</v>
      </c>
      <c r="N16" s="50">
        <f>Tableau_Lancer_la_requête_à_partir_de_Excel_Files[[#This Row],[''Montant FEDER'']]/Tableau_Lancer_la_requête_à_partir_de_Excel_Files[[#This Row],[''Coût total éligible'']]</f>
        <v>0.49900437060022268</v>
      </c>
      <c r="O16" s="29" t="s">
        <v>447</v>
      </c>
      <c r="P16" s="30" t="s">
        <v>191</v>
      </c>
      <c r="Q16" s="23" t="s">
        <v>192</v>
      </c>
      <c r="R16" s="22" t="s">
        <v>75</v>
      </c>
      <c r="S16" s="31" t="s">
        <v>459</v>
      </c>
    </row>
    <row r="17" spans="1:19" ht="28.5" x14ac:dyDescent="0.25">
      <c r="A17" s="22" t="s">
        <v>462</v>
      </c>
      <c r="B17" s="22" t="s">
        <v>5</v>
      </c>
      <c r="C17" s="23" t="s">
        <v>18</v>
      </c>
      <c r="D17" s="23" t="s">
        <v>19</v>
      </c>
      <c r="E17" s="24" t="s">
        <v>196</v>
      </c>
      <c r="F17" s="22" t="s">
        <v>20</v>
      </c>
      <c r="G17" s="22" t="s">
        <v>278</v>
      </c>
      <c r="H17" s="22" t="s">
        <v>21</v>
      </c>
      <c r="I17" s="25">
        <v>42005</v>
      </c>
      <c r="J17" s="26">
        <v>42916</v>
      </c>
      <c r="K17" s="27">
        <v>42191</v>
      </c>
      <c r="L17" s="28">
        <v>17294.740000000002</v>
      </c>
      <c r="M17" s="28">
        <v>8648.1299999999992</v>
      </c>
      <c r="N17" s="50">
        <f>Tableau_Lancer_la_requête_à_partir_de_Excel_Files[[#This Row],[''Montant FEDER'']]/Tableau_Lancer_la_requête_à_partir_de_Excel_Files[[#This Row],[''Coût total éligible'']]</f>
        <v>0.50004394399684515</v>
      </c>
      <c r="O17" s="29" t="s">
        <v>200</v>
      </c>
      <c r="P17" s="30" t="s">
        <v>22</v>
      </c>
      <c r="Q17" s="23" t="s">
        <v>23</v>
      </c>
      <c r="R17" s="22" t="s">
        <v>24</v>
      </c>
      <c r="S17" s="31" t="s">
        <v>459</v>
      </c>
    </row>
    <row r="18" spans="1:19" ht="28.5" x14ac:dyDescent="0.25">
      <c r="A18" s="22" t="s">
        <v>463</v>
      </c>
      <c r="B18" s="22" t="s">
        <v>25</v>
      </c>
      <c r="C18" s="23" t="s">
        <v>26</v>
      </c>
      <c r="D18" s="23" t="s">
        <v>27</v>
      </c>
      <c r="E18" s="24" t="s">
        <v>196</v>
      </c>
      <c r="F18" s="22" t="s">
        <v>20</v>
      </c>
      <c r="G18" s="22"/>
      <c r="H18" s="22"/>
      <c r="I18" s="25">
        <v>42248</v>
      </c>
      <c r="J18" s="26">
        <v>42613</v>
      </c>
      <c r="K18" s="27">
        <v>42191</v>
      </c>
      <c r="L18" s="28">
        <v>95300.32</v>
      </c>
      <c r="M18" s="28">
        <v>38120</v>
      </c>
      <c r="N18" s="50">
        <f>Tableau_Lancer_la_requête_à_partir_de_Excel_Files[[#This Row],[''Montant FEDER'']]/Tableau_Lancer_la_requête_à_partir_de_Excel_Files[[#This Row],[''Coût total éligible'']]</f>
        <v>0.39999865687754244</v>
      </c>
      <c r="O18" s="29" t="s">
        <v>198</v>
      </c>
      <c r="P18" s="30" t="s">
        <v>28</v>
      </c>
      <c r="Q18" s="23" t="s">
        <v>29</v>
      </c>
      <c r="R18" s="22" t="s">
        <v>30</v>
      </c>
      <c r="S18" s="31" t="s">
        <v>626</v>
      </c>
    </row>
    <row r="19" spans="1:19" ht="28.5" x14ac:dyDescent="0.25">
      <c r="A19" s="22" t="s">
        <v>464</v>
      </c>
      <c r="B19" s="22" t="s">
        <v>5</v>
      </c>
      <c r="C19" s="23" t="s">
        <v>253</v>
      </c>
      <c r="D19" s="23" t="s">
        <v>254</v>
      </c>
      <c r="E19" s="24" t="s">
        <v>196</v>
      </c>
      <c r="F19" s="22" t="s">
        <v>20</v>
      </c>
      <c r="G19" s="22"/>
      <c r="H19" s="22"/>
      <c r="I19" s="25">
        <v>41640</v>
      </c>
      <c r="J19" s="26">
        <v>42369</v>
      </c>
      <c r="K19" s="27">
        <v>42303</v>
      </c>
      <c r="L19" s="28">
        <v>464297.76811382646</v>
      </c>
      <c r="M19" s="28">
        <v>232148.52</v>
      </c>
      <c r="N19" s="50">
        <f>Tableau_Lancer_la_requête_à_partir_de_Excel_Files[[#This Row],[''Montant FEDER'']]/Tableau_Lancer_la_requête_à_partir_de_Excel_Files[[#This Row],[''Coût total éligible'']]</f>
        <v>0.49999921589777457</v>
      </c>
      <c r="O19" s="29" t="s">
        <v>200</v>
      </c>
      <c r="P19" s="30" t="s">
        <v>255</v>
      </c>
      <c r="Q19" s="23" t="s">
        <v>256</v>
      </c>
      <c r="R19" s="22" t="s">
        <v>257</v>
      </c>
      <c r="S19" s="31" t="s">
        <v>627</v>
      </c>
    </row>
    <row r="20" spans="1:19" ht="28.5" x14ac:dyDescent="0.25">
      <c r="A20" s="22" t="s">
        <v>465</v>
      </c>
      <c r="B20" s="22" t="s">
        <v>258</v>
      </c>
      <c r="C20" s="23" t="s">
        <v>259</v>
      </c>
      <c r="D20" s="23" t="s">
        <v>260</v>
      </c>
      <c r="E20" s="24" t="s">
        <v>196</v>
      </c>
      <c r="F20" s="22"/>
      <c r="G20" s="22"/>
      <c r="H20" s="22"/>
      <c r="I20" s="25">
        <v>41883</v>
      </c>
      <c r="J20" s="26">
        <v>43344</v>
      </c>
      <c r="K20" s="27">
        <v>42338</v>
      </c>
      <c r="L20" s="28">
        <v>867055.68</v>
      </c>
      <c r="M20" s="28">
        <v>299895.69</v>
      </c>
      <c r="N20" s="50">
        <f>Tableau_Lancer_la_requête_à_partir_de_Excel_Files[[#This Row],[''Montant FEDER'']]/Tableau_Lancer_la_requête_à_partir_de_Excel_Files[[#This Row],[''Coût total éligible'']]</f>
        <v>0.34587823702394749</v>
      </c>
      <c r="O20" s="29" t="s">
        <v>261</v>
      </c>
      <c r="P20" s="30" t="s">
        <v>262</v>
      </c>
      <c r="Q20" s="23" t="s">
        <v>263</v>
      </c>
      <c r="R20" s="22" t="s">
        <v>70</v>
      </c>
      <c r="S20" s="31" t="s">
        <v>627</v>
      </c>
    </row>
    <row r="21" spans="1:19" ht="28.5" x14ac:dyDescent="0.25">
      <c r="A21" s="22" t="s">
        <v>628</v>
      </c>
      <c r="B21" s="22" t="s">
        <v>25</v>
      </c>
      <c r="C21" s="23" t="s">
        <v>859</v>
      </c>
      <c r="D21" s="23" t="s">
        <v>264</v>
      </c>
      <c r="E21" s="24" t="s">
        <v>196</v>
      </c>
      <c r="F21" s="22" t="s">
        <v>20</v>
      </c>
      <c r="G21" s="22" t="s">
        <v>278</v>
      </c>
      <c r="H21" s="22" t="s">
        <v>213</v>
      </c>
      <c r="I21" s="25">
        <v>42186</v>
      </c>
      <c r="J21" s="26">
        <v>42795</v>
      </c>
      <c r="K21" s="27">
        <v>42303</v>
      </c>
      <c r="L21" s="28">
        <v>105177.82</v>
      </c>
      <c r="M21" s="28">
        <v>42071</v>
      </c>
      <c r="N21" s="50">
        <f>Tableau_Lancer_la_requête_à_partir_de_Excel_Files[[#This Row],[''Montant FEDER'']]/Tableau_Lancer_la_requête_à_partir_de_Excel_Files[[#This Row],[''Coût total éligible'']]</f>
        <v>0.39999878301337677</v>
      </c>
      <c r="O21" s="29" t="s">
        <v>198</v>
      </c>
      <c r="P21" s="30" t="s">
        <v>215</v>
      </c>
      <c r="Q21" s="23" t="s">
        <v>216</v>
      </c>
      <c r="R21" s="22" t="s">
        <v>107</v>
      </c>
      <c r="S21" s="31" t="s">
        <v>626</v>
      </c>
    </row>
    <row r="22" spans="1:19" ht="28.5" x14ac:dyDescent="0.25">
      <c r="A22" s="22" t="s">
        <v>628</v>
      </c>
      <c r="B22" s="22" t="s">
        <v>25</v>
      </c>
      <c r="C22" s="23" t="s">
        <v>217</v>
      </c>
      <c r="D22" s="23" t="s">
        <v>218</v>
      </c>
      <c r="E22" s="24" t="s">
        <v>196</v>
      </c>
      <c r="F22" s="22" t="s">
        <v>20</v>
      </c>
      <c r="G22" s="22" t="s">
        <v>278</v>
      </c>
      <c r="H22" s="22" t="s">
        <v>213</v>
      </c>
      <c r="I22" s="25">
        <v>42186</v>
      </c>
      <c r="J22" s="26">
        <v>42795</v>
      </c>
      <c r="K22" s="27">
        <v>42338</v>
      </c>
      <c r="L22" s="28">
        <v>30000</v>
      </c>
      <c r="M22" s="28">
        <v>12000</v>
      </c>
      <c r="N22" s="50">
        <f>Tableau_Lancer_la_requête_à_partir_de_Excel_Files[[#This Row],[''Montant FEDER'']]/Tableau_Lancer_la_requête_à_partir_de_Excel_Files[[#This Row],[''Coût total éligible'']]</f>
        <v>0.4</v>
      </c>
      <c r="O22" s="29" t="s">
        <v>198</v>
      </c>
      <c r="P22" s="30" t="s">
        <v>215</v>
      </c>
      <c r="Q22" s="23" t="s">
        <v>216</v>
      </c>
      <c r="R22" s="22" t="s">
        <v>107</v>
      </c>
      <c r="S22" s="31" t="s">
        <v>626</v>
      </c>
    </row>
    <row r="23" spans="1:19" ht="42.75" x14ac:dyDescent="0.25">
      <c r="A23" s="22" t="s">
        <v>629</v>
      </c>
      <c r="B23" s="22" t="s">
        <v>25</v>
      </c>
      <c r="C23" s="23" t="s">
        <v>265</v>
      </c>
      <c r="D23" s="23" t="s">
        <v>266</v>
      </c>
      <c r="E23" s="24" t="s">
        <v>196</v>
      </c>
      <c r="F23" s="22" t="s">
        <v>20</v>
      </c>
      <c r="G23" s="22" t="s">
        <v>278</v>
      </c>
      <c r="H23" s="22" t="s">
        <v>466</v>
      </c>
      <c r="I23" s="25">
        <v>42370</v>
      </c>
      <c r="J23" s="26">
        <v>43100</v>
      </c>
      <c r="K23" s="27">
        <v>42338</v>
      </c>
      <c r="L23" s="28">
        <v>65600</v>
      </c>
      <c r="M23" s="28">
        <v>26240</v>
      </c>
      <c r="N23" s="50">
        <f>Tableau_Lancer_la_requête_à_partir_de_Excel_Files[[#This Row],[''Montant FEDER'']]/Tableau_Lancer_la_requête_à_partir_de_Excel_Files[[#This Row],[''Coût total éligible'']]</f>
        <v>0.4</v>
      </c>
      <c r="O23" s="29" t="s">
        <v>198</v>
      </c>
      <c r="P23" s="30" t="s">
        <v>105</v>
      </c>
      <c r="Q23" s="23" t="s">
        <v>106</v>
      </c>
      <c r="R23" s="22" t="s">
        <v>107</v>
      </c>
      <c r="S23" s="31" t="s">
        <v>626</v>
      </c>
    </row>
    <row r="24" spans="1:19" ht="28.5" x14ac:dyDescent="0.25">
      <c r="A24" s="22" t="s">
        <v>629</v>
      </c>
      <c r="B24" s="22" t="s">
        <v>25</v>
      </c>
      <c r="C24" s="23" t="s">
        <v>267</v>
      </c>
      <c r="D24" s="23" t="s">
        <v>268</v>
      </c>
      <c r="E24" s="24" t="s">
        <v>196</v>
      </c>
      <c r="F24" s="22" t="s">
        <v>20</v>
      </c>
      <c r="G24" s="22" t="s">
        <v>278</v>
      </c>
      <c r="H24" s="22" t="s">
        <v>466</v>
      </c>
      <c r="I24" s="25">
        <v>42278</v>
      </c>
      <c r="J24" s="26">
        <v>43100</v>
      </c>
      <c r="K24" s="27">
        <v>42338</v>
      </c>
      <c r="L24" s="28">
        <v>60423.41</v>
      </c>
      <c r="M24" s="28">
        <v>19190.38</v>
      </c>
      <c r="N24" s="50">
        <f>Tableau_Lancer_la_requête_à_partir_de_Excel_Files[[#This Row],[''Montant FEDER'']]/Tableau_Lancer_la_requête_à_partir_de_Excel_Files[[#This Row],[''Coût total éligible'']]</f>
        <v>0.31759842749689232</v>
      </c>
      <c r="O24" s="29" t="s">
        <v>269</v>
      </c>
      <c r="P24" s="30" t="s">
        <v>270</v>
      </c>
      <c r="Q24" s="23" t="s">
        <v>271</v>
      </c>
      <c r="R24" s="22" t="s">
        <v>107</v>
      </c>
      <c r="S24" s="31" t="s">
        <v>626</v>
      </c>
    </row>
    <row r="25" spans="1:19" ht="28.5" x14ac:dyDescent="0.25">
      <c r="A25" s="22" t="s">
        <v>467</v>
      </c>
      <c r="B25" s="22" t="s">
        <v>25</v>
      </c>
      <c r="C25" s="23" t="s">
        <v>272</v>
      </c>
      <c r="D25" s="23" t="s">
        <v>273</v>
      </c>
      <c r="E25" s="24" t="s">
        <v>196</v>
      </c>
      <c r="F25" s="22" t="s">
        <v>20</v>
      </c>
      <c r="G25" s="22" t="s">
        <v>20</v>
      </c>
      <c r="H25" s="22" t="s">
        <v>630</v>
      </c>
      <c r="I25" s="25">
        <v>42248</v>
      </c>
      <c r="J25" s="26">
        <v>42521</v>
      </c>
      <c r="K25" s="27">
        <v>42338</v>
      </c>
      <c r="L25" s="28">
        <v>221158</v>
      </c>
      <c r="M25" s="28">
        <v>88463.2</v>
      </c>
      <c r="N25" s="50">
        <f>Tableau_Lancer_la_requête_à_partir_de_Excel_Files[[#This Row],[''Montant FEDER'']]/Tableau_Lancer_la_requête_à_partir_de_Excel_Files[[#This Row],[''Coût total éligible'']]</f>
        <v>0.39999999999999997</v>
      </c>
      <c r="O25" s="29" t="s">
        <v>198</v>
      </c>
      <c r="P25" s="30" t="s">
        <v>105</v>
      </c>
      <c r="Q25" s="23" t="s">
        <v>106</v>
      </c>
      <c r="R25" s="22" t="s">
        <v>107</v>
      </c>
      <c r="S25" s="31" t="s">
        <v>626</v>
      </c>
    </row>
    <row r="26" spans="1:19" ht="28.5" x14ac:dyDescent="0.25">
      <c r="A26" s="22" t="s">
        <v>629</v>
      </c>
      <c r="B26" s="22" t="s">
        <v>25</v>
      </c>
      <c r="C26" s="23" t="s">
        <v>274</v>
      </c>
      <c r="D26" s="23" t="s">
        <v>275</v>
      </c>
      <c r="E26" s="24" t="s">
        <v>196</v>
      </c>
      <c r="F26" s="22" t="s">
        <v>20</v>
      </c>
      <c r="G26" s="22" t="s">
        <v>278</v>
      </c>
      <c r="H26" s="22" t="s">
        <v>466</v>
      </c>
      <c r="I26" s="25">
        <v>42248</v>
      </c>
      <c r="J26" s="26">
        <v>43100</v>
      </c>
      <c r="K26" s="27">
        <v>42338</v>
      </c>
      <c r="L26" s="28">
        <v>69170</v>
      </c>
      <c r="M26" s="28">
        <v>32646</v>
      </c>
      <c r="N26" s="50">
        <f>Tableau_Lancer_la_requête_à_partir_de_Excel_Files[[#This Row],[''Montant FEDER'']]/Tableau_Lancer_la_requête_à_partir_de_Excel_Files[[#This Row],[''Coût total éligible'']]</f>
        <v>0.47196761601850512</v>
      </c>
      <c r="O26" s="29" t="s">
        <v>276</v>
      </c>
      <c r="P26" s="30" t="s">
        <v>105</v>
      </c>
      <c r="Q26" s="23" t="s">
        <v>106</v>
      </c>
      <c r="R26" s="22" t="s">
        <v>107</v>
      </c>
      <c r="S26" s="31" t="s">
        <v>626</v>
      </c>
    </row>
    <row r="27" spans="1:19" x14ac:dyDescent="0.25">
      <c r="A27" s="22" t="s">
        <v>629</v>
      </c>
      <c r="B27" s="22" t="s">
        <v>25</v>
      </c>
      <c r="C27" s="23" t="s">
        <v>214</v>
      </c>
      <c r="D27" s="23" t="s">
        <v>468</v>
      </c>
      <c r="E27" s="24" t="s">
        <v>196</v>
      </c>
      <c r="F27" s="22" t="s">
        <v>20</v>
      </c>
      <c r="G27" s="22" t="s">
        <v>278</v>
      </c>
      <c r="H27" s="22" t="s">
        <v>466</v>
      </c>
      <c r="I27" s="25">
        <v>42248</v>
      </c>
      <c r="J27" s="26">
        <v>43100</v>
      </c>
      <c r="K27" s="27">
        <v>42338</v>
      </c>
      <c r="L27" s="28"/>
      <c r="M27" s="28"/>
      <c r="N27" s="50" t="e">
        <f>Tableau_Lancer_la_requête_à_partir_de_Excel_Files[[#This Row],[''Montant FEDER'']]/Tableau_Lancer_la_requête_à_partir_de_Excel_Files[[#This Row],[''Coût total éligible'']]</f>
        <v>#DIV/0!</v>
      </c>
      <c r="O27" s="29" t="s">
        <v>469</v>
      </c>
      <c r="P27" s="30" t="s">
        <v>215</v>
      </c>
      <c r="Q27" s="23" t="s">
        <v>216</v>
      </c>
      <c r="R27" s="22" t="s">
        <v>107</v>
      </c>
      <c r="S27" s="31" t="s">
        <v>626</v>
      </c>
    </row>
    <row r="28" spans="1:19" ht="28.5" x14ac:dyDescent="0.25">
      <c r="A28" s="22" t="s">
        <v>277</v>
      </c>
      <c r="B28" s="22" t="s">
        <v>25</v>
      </c>
      <c r="C28" s="23" t="s">
        <v>220</v>
      </c>
      <c r="D28" s="23" t="s">
        <v>221</v>
      </c>
      <c r="E28" s="24" t="s">
        <v>196</v>
      </c>
      <c r="F28" s="22" t="s">
        <v>20</v>
      </c>
      <c r="G28" s="22" t="s">
        <v>278</v>
      </c>
      <c r="H28" s="22" t="s">
        <v>219</v>
      </c>
      <c r="I28" s="25">
        <v>42186</v>
      </c>
      <c r="J28" s="26">
        <v>44043</v>
      </c>
      <c r="K28" s="27">
        <v>42303</v>
      </c>
      <c r="L28" s="28">
        <v>10710</v>
      </c>
      <c r="M28" s="28">
        <v>4284</v>
      </c>
      <c r="N28" s="50">
        <f>Tableau_Lancer_la_requête_à_partir_de_Excel_Files[[#This Row],[''Montant FEDER'']]/Tableau_Lancer_la_requête_à_partir_de_Excel_Files[[#This Row],[''Coût total éligible'']]</f>
        <v>0.4</v>
      </c>
      <c r="O28" s="29" t="s">
        <v>198</v>
      </c>
      <c r="P28" s="30" t="s">
        <v>222</v>
      </c>
      <c r="Q28" s="23" t="s">
        <v>223</v>
      </c>
      <c r="R28" s="22" t="s">
        <v>75</v>
      </c>
      <c r="S28" s="31" t="s">
        <v>459</v>
      </c>
    </row>
    <row r="29" spans="1:19" ht="28.5" x14ac:dyDescent="0.25">
      <c r="A29" s="22" t="s">
        <v>277</v>
      </c>
      <c r="B29" s="22" t="s">
        <v>25</v>
      </c>
      <c r="C29" s="23" t="s">
        <v>279</v>
      </c>
      <c r="D29" s="23" t="s">
        <v>280</v>
      </c>
      <c r="E29" s="24" t="s">
        <v>281</v>
      </c>
      <c r="F29" s="22" t="s">
        <v>20</v>
      </c>
      <c r="G29" s="22" t="s">
        <v>278</v>
      </c>
      <c r="H29" s="22" t="s">
        <v>219</v>
      </c>
      <c r="I29" s="25">
        <v>42186</v>
      </c>
      <c r="J29" s="26">
        <v>44043</v>
      </c>
      <c r="K29" s="27">
        <v>42303</v>
      </c>
      <c r="L29" s="28">
        <v>408339.20000000001</v>
      </c>
      <c r="M29" s="28">
        <v>163335.67999999999</v>
      </c>
      <c r="N29" s="50">
        <f>Tableau_Lancer_la_requête_à_partir_de_Excel_Files[[#This Row],[''Montant FEDER'']]/Tableau_Lancer_la_requête_à_partir_de_Excel_Files[[#This Row],[''Coût total éligible'']]</f>
        <v>0.39999999999999997</v>
      </c>
      <c r="O29" s="29" t="s">
        <v>198</v>
      </c>
      <c r="P29" s="30" t="s">
        <v>282</v>
      </c>
      <c r="Q29" s="23" t="s">
        <v>283</v>
      </c>
      <c r="R29" s="22" t="s">
        <v>75</v>
      </c>
      <c r="S29" s="31" t="s">
        <v>459</v>
      </c>
    </row>
    <row r="30" spans="1:19" ht="42.75" x14ac:dyDescent="0.25">
      <c r="A30" s="22" t="s">
        <v>470</v>
      </c>
      <c r="B30" s="22" t="s">
        <v>461</v>
      </c>
      <c r="C30" s="23" t="s">
        <v>285</v>
      </c>
      <c r="D30" s="23" t="s">
        <v>286</v>
      </c>
      <c r="E30" s="24" t="s">
        <v>196</v>
      </c>
      <c r="F30" s="22"/>
      <c r="G30" s="22" t="s">
        <v>278</v>
      </c>
      <c r="H30" s="22" t="s">
        <v>284</v>
      </c>
      <c r="I30" s="25">
        <v>42370</v>
      </c>
      <c r="J30" s="26">
        <v>42735</v>
      </c>
      <c r="K30" s="27">
        <v>42303</v>
      </c>
      <c r="L30" s="28">
        <v>31836.21</v>
      </c>
      <c r="M30" s="28">
        <v>15918.11</v>
      </c>
      <c r="N30" s="50">
        <f>Tableau_Lancer_la_requête_à_partir_de_Excel_Files[[#This Row],[''Montant FEDER'']]/Tableau_Lancer_la_requête_à_partir_de_Excel_Files[[#This Row],[''Coût total éligible'']]</f>
        <v>0.50000015705387046</v>
      </c>
      <c r="O30" s="29" t="s">
        <v>200</v>
      </c>
      <c r="P30" s="30" t="s">
        <v>287</v>
      </c>
      <c r="Q30" s="23" t="s">
        <v>288</v>
      </c>
      <c r="R30" s="22" t="s">
        <v>75</v>
      </c>
      <c r="S30" s="31" t="s">
        <v>459</v>
      </c>
    </row>
    <row r="31" spans="1:19" ht="42.75" x14ac:dyDescent="0.25">
      <c r="A31" s="22" t="s">
        <v>470</v>
      </c>
      <c r="B31" s="22" t="s">
        <v>461</v>
      </c>
      <c r="C31" s="23" t="s">
        <v>289</v>
      </c>
      <c r="D31" s="23" t="s">
        <v>286</v>
      </c>
      <c r="E31" s="24" t="s">
        <v>196</v>
      </c>
      <c r="F31" s="22"/>
      <c r="G31" s="22" t="s">
        <v>278</v>
      </c>
      <c r="H31" s="22" t="s">
        <v>284</v>
      </c>
      <c r="I31" s="25">
        <v>42370</v>
      </c>
      <c r="J31" s="26">
        <v>42735</v>
      </c>
      <c r="K31" s="27">
        <v>42303</v>
      </c>
      <c r="L31" s="28">
        <v>123323.97</v>
      </c>
      <c r="M31" s="28">
        <v>36262</v>
      </c>
      <c r="N31" s="50">
        <f>Tableau_Lancer_la_requête_à_partir_de_Excel_Files[[#This Row],[''Montant FEDER'']]/Tableau_Lancer_la_requête_à_partir_de_Excel_Files[[#This Row],[''Coût total éligible'']]</f>
        <v>0.29403853930424068</v>
      </c>
      <c r="O31" s="29" t="s">
        <v>290</v>
      </c>
      <c r="P31" s="30" t="s">
        <v>287</v>
      </c>
      <c r="Q31" s="23" t="s">
        <v>288</v>
      </c>
      <c r="R31" s="22" t="s">
        <v>75</v>
      </c>
      <c r="S31" s="31" t="s">
        <v>459</v>
      </c>
    </row>
    <row r="32" spans="1:19" ht="42.75" x14ac:dyDescent="0.25">
      <c r="A32" s="22" t="s">
        <v>470</v>
      </c>
      <c r="B32" s="22" t="s">
        <v>461</v>
      </c>
      <c r="C32" s="23" t="s">
        <v>291</v>
      </c>
      <c r="D32" s="23" t="s">
        <v>286</v>
      </c>
      <c r="E32" s="24" t="s">
        <v>196</v>
      </c>
      <c r="F32" s="22"/>
      <c r="G32" s="22" t="s">
        <v>278</v>
      </c>
      <c r="H32" s="22" t="s">
        <v>284</v>
      </c>
      <c r="I32" s="25">
        <v>42370</v>
      </c>
      <c r="J32" s="26">
        <v>42735</v>
      </c>
      <c r="K32" s="27">
        <v>42303</v>
      </c>
      <c r="L32" s="28">
        <v>31047.95</v>
      </c>
      <c r="M32" s="28">
        <v>15523.98</v>
      </c>
      <c r="N32" s="50">
        <f>Tableau_Lancer_la_requête_à_partir_de_Excel_Files[[#This Row],[''Montant FEDER'']]/Tableau_Lancer_la_requête_à_partir_de_Excel_Files[[#This Row],[''Coût total éligible'']]</f>
        <v>0.50000016104122813</v>
      </c>
      <c r="O32" s="29" t="s">
        <v>200</v>
      </c>
      <c r="P32" s="30" t="s">
        <v>292</v>
      </c>
      <c r="Q32" s="23" t="s">
        <v>293</v>
      </c>
      <c r="R32" s="22" t="s">
        <v>294</v>
      </c>
      <c r="S32" s="31" t="s">
        <v>626</v>
      </c>
    </row>
    <row r="33" spans="1:19" ht="42.75" x14ac:dyDescent="0.25">
      <c r="A33" s="22" t="s">
        <v>470</v>
      </c>
      <c r="B33" s="22" t="s">
        <v>461</v>
      </c>
      <c r="C33" s="23" t="s">
        <v>295</v>
      </c>
      <c r="D33" s="23" t="s">
        <v>286</v>
      </c>
      <c r="E33" s="24" t="s">
        <v>196</v>
      </c>
      <c r="F33" s="22"/>
      <c r="G33" s="22" t="s">
        <v>278</v>
      </c>
      <c r="H33" s="22" t="s">
        <v>284</v>
      </c>
      <c r="I33" s="25">
        <v>42370</v>
      </c>
      <c r="J33" s="26">
        <v>42735</v>
      </c>
      <c r="K33" s="27">
        <v>42303</v>
      </c>
      <c r="L33" s="28">
        <v>31047.82</v>
      </c>
      <c r="M33" s="28">
        <v>15523.91</v>
      </c>
      <c r="N33" s="50">
        <f>Tableau_Lancer_la_requête_à_partir_de_Excel_Files[[#This Row],[''Montant FEDER'']]/Tableau_Lancer_la_requête_à_partir_de_Excel_Files[[#This Row],[''Coût total éligible'']]</f>
        <v>0.5</v>
      </c>
      <c r="O33" s="29" t="s">
        <v>200</v>
      </c>
      <c r="P33" s="30" t="s">
        <v>296</v>
      </c>
      <c r="Q33" s="23" t="s">
        <v>297</v>
      </c>
      <c r="R33" s="22" t="s">
        <v>298</v>
      </c>
      <c r="S33" s="31" t="s">
        <v>626</v>
      </c>
    </row>
    <row r="34" spans="1:19" ht="42.75" x14ac:dyDescent="0.25">
      <c r="A34" s="22" t="s">
        <v>470</v>
      </c>
      <c r="B34" s="22" t="s">
        <v>461</v>
      </c>
      <c r="C34" s="23" t="s">
        <v>299</v>
      </c>
      <c r="D34" s="23" t="s">
        <v>286</v>
      </c>
      <c r="E34" s="24" t="s">
        <v>196</v>
      </c>
      <c r="F34" s="22"/>
      <c r="G34" s="22" t="s">
        <v>278</v>
      </c>
      <c r="H34" s="22" t="s">
        <v>284</v>
      </c>
      <c r="I34" s="25">
        <v>42370</v>
      </c>
      <c r="J34" s="26">
        <v>42735</v>
      </c>
      <c r="K34" s="27">
        <v>42303</v>
      </c>
      <c r="L34" s="28">
        <v>31047.65</v>
      </c>
      <c r="M34" s="28">
        <v>15523.83</v>
      </c>
      <c r="N34" s="50">
        <f>Tableau_Lancer_la_requête_à_partir_de_Excel_Files[[#This Row],[''Montant FEDER'']]/Tableau_Lancer_la_requête_à_partir_de_Excel_Files[[#This Row],[''Coût total éligible'']]</f>
        <v>0.50000016104278422</v>
      </c>
      <c r="O34" s="29" t="s">
        <v>200</v>
      </c>
      <c r="P34" s="30" t="s">
        <v>300</v>
      </c>
      <c r="Q34" s="23" t="s">
        <v>301</v>
      </c>
      <c r="R34" s="22" t="s">
        <v>302</v>
      </c>
      <c r="S34" s="31" t="s">
        <v>459</v>
      </c>
    </row>
    <row r="35" spans="1:19" ht="28.5" x14ac:dyDescent="0.25">
      <c r="A35" s="22" t="s">
        <v>471</v>
      </c>
      <c r="B35" s="22" t="s">
        <v>25</v>
      </c>
      <c r="C35" s="23" t="s">
        <v>225</v>
      </c>
      <c r="D35" s="23" t="s">
        <v>226</v>
      </c>
      <c r="E35" s="24" t="s">
        <v>303</v>
      </c>
      <c r="F35" s="22" t="s">
        <v>20</v>
      </c>
      <c r="G35" s="22" t="s">
        <v>278</v>
      </c>
      <c r="H35" s="22" t="s">
        <v>224</v>
      </c>
      <c r="I35" s="25">
        <v>42156</v>
      </c>
      <c r="J35" s="26">
        <v>43465</v>
      </c>
      <c r="K35" s="27">
        <v>42303</v>
      </c>
      <c r="L35" s="28">
        <v>70754.232000000004</v>
      </c>
      <c r="M35" s="28">
        <v>28301.692800000004</v>
      </c>
      <c r="N35" s="50">
        <f>Tableau_Lancer_la_requête_à_partir_de_Excel_Files[[#This Row],[''Montant FEDER'']]/Tableau_Lancer_la_requête_à_partir_de_Excel_Files[[#This Row],[''Coût total éligible'']]</f>
        <v>0.4</v>
      </c>
      <c r="O35" s="29" t="s">
        <v>198</v>
      </c>
      <c r="P35" s="30" t="s">
        <v>227</v>
      </c>
      <c r="Q35" s="23" t="s">
        <v>228</v>
      </c>
      <c r="R35" s="22" t="s">
        <v>75</v>
      </c>
      <c r="S35" s="31" t="s">
        <v>459</v>
      </c>
    </row>
    <row r="36" spans="1:19" ht="28.5" x14ac:dyDescent="0.25">
      <c r="A36" s="22" t="s">
        <v>471</v>
      </c>
      <c r="B36" s="22" t="s">
        <v>25</v>
      </c>
      <c r="C36" s="23" t="s">
        <v>304</v>
      </c>
      <c r="D36" s="23" t="s">
        <v>305</v>
      </c>
      <c r="E36" s="24" t="s">
        <v>196</v>
      </c>
      <c r="F36" s="22" t="s">
        <v>20</v>
      </c>
      <c r="G36" s="22" t="s">
        <v>278</v>
      </c>
      <c r="H36" s="22" t="s">
        <v>224</v>
      </c>
      <c r="I36" s="25">
        <v>42156</v>
      </c>
      <c r="J36" s="26">
        <v>43465</v>
      </c>
      <c r="K36" s="27">
        <v>42338</v>
      </c>
      <c r="L36" s="28">
        <v>173650.87</v>
      </c>
      <c r="M36" s="28">
        <v>69460.347999999998</v>
      </c>
      <c r="N36" s="50">
        <f>Tableau_Lancer_la_requête_à_partir_de_Excel_Files[[#This Row],[''Montant FEDER'']]/Tableau_Lancer_la_requête_à_partir_de_Excel_Files[[#This Row],[''Coût total éligible'']]</f>
        <v>0.4</v>
      </c>
      <c r="O36" s="29" t="s">
        <v>198</v>
      </c>
      <c r="P36" s="30" t="s">
        <v>227</v>
      </c>
      <c r="Q36" s="23" t="s">
        <v>228</v>
      </c>
      <c r="R36" s="22" t="s">
        <v>75</v>
      </c>
      <c r="S36" s="31" t="s">
        <v>459</v>
      </c>
    </row>
    <row r="37" spans="1:19" ht="28.5" x14ac:dyDescent="0.25">
      <c r="A37" s="22" t="s">
        <v>471</v>
      </c>
      <c r="B37" s="22" t="s">
        <v>25</v>
      </c>
      <c r="C37" s="23" t="s">
        <v>306</v>
      </c>
      <c r="D37" s="23" t="s">
        <v>307</v>
      </c>
      <c r="E37" s="24" t="s">
        <v>196</v>
      </c>
      <c r="F37" s="22" t="s">
        <v>20</v>
      </c>
      <c r="G37" s="22" t="s">
        <v>278</v>
      </c>
      <c r="H37" s="22" t="s">
        <v>224</v>
      </c>
      <c r="I37" s="25">
        <v>42156</v>
      </c>
      <c r="J37" s="26">
        <v>43465</v>
      </c>
      <c r="K37" s="27">
        <v>42338</v>
      </c>
      <c r="L37" s="28">
        <v>167960</v>
      </c>
      <c r="M37" s="28">
        <v>49077.91</v>
      </c>
      <c r="N37" s="50">
        <f>Tableau_Lancer_la_requête_à_partir_de_Excel_Files[[#This Row],[''Montant FEDER'']]/Tableau_Lancer_la_requête_à_partir_de_Excel_Files[[#This Row],[''Coût total éligible'']]</f>
        <v>0.292199988092403</v>
      </c>
      <c r="O37" s="29" t="s">
        <v>308</v>
      </c>
      <c r="P37" s="30" t="s">
        <v>309</v>
      </c>
      <c r="Q37" s="23" t="s">
        <v>310</v>
      </c>
      <c r="R37" s="22" t="s">
        <v>75</v>
      </c>
      <c r="S37" s="31" t="s">
        <v>459</v>
      </c>
    </row>
    <row r="38" spans="1:19" ht="28.5" x14ac:dyDescent="0.25">
      <c r="A38" s="22" t="s">
        <v>472</v>
      </c>
      <c r="B38" s="22" t="s">
        <v>25</v>
      </c>
      <c r="C38" s="23" t="s">
        <v>229</v>
      </c>
      <c r="D38" s="23" t="s">
        <v>230</v>
      </c>
      <c r="E38" s="24" t="s">
        <v>311</v>
      </c>
      <c r="F38" s="22" t="s">
        <v>20</v>
      </c>
      <c r="G38" s="22"/>
      <c r="H38" s="22"/>
      <c r="I38" s="25">
        <v>42248</v>
      </c>
      <c r="J38" s="26">
        <v>43312</v>
      </c>
      <c r="K38" s="27">
        <v>42303</v>
      </c>
      <c r="L38" s="28">
        <v>355704</v>
      </c>
      <c r="M38" s="28">
        <v>39491.599999999999</v>
      </c>
      <c r="N38" s="50">
        <f>Tableau_Lancer_la_requête_à_partir_de_Excel_Files[[#This Row],[''Montant FEDER'']]/Tableau_Lancer_la_requête_à_partir_de_Excel_Files[[#This Row],[''Coût total éligible'']]</f>
        <v>0.11102377257494996</v>
      </c>
      <c r="O38" s="29" t="s">
        <v>631</v>
      </c>
      <c r="P38" s="30" t="s">
        <v>231</v>
      </c>
      <c r="Q38" s="23" t="s">
        <v>232</v>
      </c>
      <c r="R38" s="22" t="s">
        <v>233</v>
      </c>
      <c r="S38" s="31" t="s">
        <v>626</v>
      </c>
    </row>
    <row r="39" spans="1:19" ht="28.5" x14ac:dyDescent="0.25">
      <c r="A39" s="22" t="s">
        <v>473</v>
      </c>
      <c r="B39" s="22" t="s">
        <v>25</v>
      </c>
      <c r="C39" s="23" t="s">
        <v>31</v>
      </c>
      <c r="D39" s="23" t="s">
        <v>32</v>
      </c>
      <c r="E39" s="24" t="s">
        <v>196</v>
      </c>
      <c r="F39" s="22" t="s">
        <v>20</v>
      </c>
      <c r="G39" s="22"/>
      <c r="H39" s="22"/>
      <c r="I39" s="25">
        <v>42248</v>
      </c>
      <c r="J39" s="26">
        <v>42614</v>
      </c>
      <c r="K39" s="27">
        <v>42191</v>
      </c>
      <c r="L39" s="28">
        <v>79285</v>
      </c>
      <c r="M39" s="28">
        <v>31714</v>
      </c>
      <c r="N39" s="50">
        <f>Tableau_Lancer_la_requête_à_partir_de_Excel_Files[[#This Row],[''Montant FEDER'']]/Tableau_Lancer_la_requête_à_partir_de_Excel_Files[[#This Row],[''Coût total éligible'']]</f>
        <v>0.4</v>
      </c>
      <c r="O39" s="29" t="s">
        <v>198</v>
      </c>
      <c r="P39" s="30" t="s">
        <v>33</v>
      </c>
      <c r="Q39" s="23" t="s">
        <v>34</v>
      </c>
      <c r="R39" s="22" t="s">
        <v>13</v>
      </c>
      <c r="S39" s="31" t="s">
        <v>459</v>
      </c>
    </row>
    <row r="40" spans="1:19" ht="28.5" x14ac:dyDescent="0.25">
      <c r="A40" s="22" t="s">
        <v>474</v>
      </c>
      <c r="B40" s="22" t="s">
        <v>25</v>
      </c>
      <c r="C40" s="23" t="s">
        <v>475</v>
      </c>
      <c r="D40" s="23" t="s">
        <v>476</v>
      </c>
      <c r="E40" s="24" t="s">
        <v>196</v>
      </c>
      <c r="F40" s="22" t="s">
        <v>20</v>
      </c>
      <c r="G40" s="22"/>
      <c r="H40" s="22"/>
      <c r="I40" s="25">
        <v>42644</v>
      </c>
      <c r="J40" s="26">
        <v>43738</v>
      </c>
      <c r="K40" s="27">
        <v>42523</v>
      </c>
      <c r="L40" s="28">
        <v>75000</v>
      </c>
      <c r="M40" s="28">
        <v>30000</v>
      </c>
      <c r="N40" s="50">
        <f>Tableau_Lancer_la_requête_à_partir_de_Excel_Files[[#This Row],[''Montant FEDER'']]/Tableau_Lancer_la_requête_à_partir_de_Excel_Files[[#This Row],[''Coût total éligible'']]</f>
        <v>0.4</v>
      </c>
      <c r="O40" s="29" t="s">
        <v>198</v>
      </c>
      <c r="P40" s="30" t="s">
        <v>11</v>
      </c>
      <c r="Q40" s="23" t="s">
        <v>12</v>
      </c>
      <c r="R40" s="22" t="s">
        <v>13</v>
      </c>
      <c r="S40" s="31" t="s">
        <v>459</v>
      </c>
    </row>
    <row r="41" spans="1:19" ht="28.5" x14ac:dyDescent="0.25">
      <c r="A41" s="22" t="s">
        <v>477</v>
      </c>
      <c r="B41" s="22" t="s">
        <v>25</v>
      </c>
      <c r="C41" s="23" t="s">
        <v>35</v>
      </c>
      <c r="D41" s="23" t="s">
        <v>36</v>
      </c>
      <c r="E41" s="24" t="s">
        <v>196</v>
      </c>
      <c r="F41" s="22" t="s">
        <v>20</v>
      </c>
      <c r="G41" s="22"/>
      <c r="H41" s="22"/>
      <c r="I41" s="25">
        <v>42292</v>
      </c>
      <c r="J41" s="26">
        <v>42658</v>
      </c>
      <c r="K41" s="27">
        <v>42191</v>
      </c>
      <c r="L41" s="28">
        <v>96509.28</v>
      </c>
      <c r="M41" s="28">
        <v>27556</v>
      </c>
      <c r="N41" s="50">
        <f>Tableau_Lancer_la_requête_à_partir_de_Excel_Files[[#This Row],[''Montant FEDER'']]/Tableau_Lancer_la_requête_à_partir_de_Excel_Files[[#This Row],[''Coût total éligible'']]</f>
        <v>0.28552694621698554</v>
      </c>
      <c r="O41" s="29" t="s">
        <v>448</v>
      </c>
      <c r="P41" s="30" t="s">
        <v>37</v>
      </c>
      <c r="Q41" s="23" t="s">
        <v>38</v>
      </c>
      <c r="R41" s="22" t="s">
        <v>39</v>
      </c>
      <c r="S41" s="31" t="s">
        <v>626</v>
      </c>
    </row>
    <row r="42" spans="1:19" ht="28.5" x14ac:dyDescent="0.25">
      <c r="A42" s="22" t="s">
        <v>478</v>
      </c>
      <c r="B42" s="22" t="s">
        <v>25</v>
      </c>
      <c r="C42" s="23" t="s">
        <v>312</v>
      </c>
      <c r="D42" s="23" t="s">
        <v>40</v>
      </c>
      <c r="E42" s="24" t="s">
        <v>196</v>
      </c>
      <c r="F42" s="22" t="s">
        <v>20</v>
      </c>
      <c r="G42" s="22"/>
      <c r="H42" s="22"/>
      <c r="I42" s="25">
        <v>42186</v>
      </c>
      <c r="J42" s="26">
        <v>42643</v>
      </c>
      <c r="K42" s="27">
        <v>42191</v>
      </c>
      <c r="L42" s="28">
        <v>93958.6</v>
      </c>
      <c r="M42" s="28">
        <v>32618.17</v>
      </c>
      <c r="N42" s="50">
        <f>Tableau_Lancer_la_requête_à_partir_de_Excel_Files[[#This Row],[''Montant FEDER'']]/Tableau_Lancer_la_requête_à_partir_de_Excel_Files[[#This Row],[''Coût total éligible'']]</f>
        <v>0.34715470430593898</v>
      </c>
      <c r="O42" s="29" t="s">
        <v>201</v>
      </c>
      <c r="P42" s="30" t="s">
        <v>41</v>
      </c>
      <c r="Q42" s="23" t="s">
        <v>42</v>
      </c>
      <c r="R42" s="22" t="s">
        <v>43</v>
      </c>
      <c r="S42" s="31" t="s">
        <v>626</v>
      </c>
    </row>
    <row r="43" spans="1:19" ht="28.5" x14ac:dyDescent="0.25">
      <c r="A43" s="22" t="s">
        <v>479</v>
      </c>
      <c r="B43" s="22" t="s">
        <v>25</v>
      </c>
      <c r="C43" s="23" t="s">
        <v>480</v>
      </c>
      <c r="D43" s="23" t="s">
        <v>481</v>
      </c>
      <c r="E43" s="24" t="s">
        <v>196</v>
      </c>
      <c r="F43" s="22" t="s">
        <v>20</v>
      </c>
      <c r="G43" s="22"/>
      <c r="H43" s="22"/>
      <c r="I43" s="25">
        <v>42295</v>
      </c>
      <c r="J43" s="26">
        <v>43390</v>
      </c>
      <c r="K43" s="27">
        <v>42523</v>
      </c>
      <c r="L43" s="28">
        <v>79113.350000000006</v>
      </c>
      <c r="M43" s="28">
        <v>30000</v>
      </c>
      <c r="N43" s="50">
        <f>Tableau_Lancer_la_requête_à_partir_de_Excel_Files[[#This Row],[''Montant FEDER'']]/Tableau_Lancer_la_requête_à_partir_de_Excel_Files[[#This Row],[''Coût total éligible'']]</f>
        <v>0.3792027514951648</v>
      </c>
      <c r="O43" s="29" t="s">
        <v>482</v>
      </c>
      <c r="P43" s="30" t="s">
        <v>483</v>
      </c>
      <c r="Q43" s="23" t="s">
        <v>484</v>
      </c>
      <c r="R43" s="22" t="s">
        <v>140</v>
      </c>
      <c r="S43" s="31" t="s">
        <v>459</v>
      </c>
    </row>
    <row r="44" spans="1:19" ht="42.75" x14ac:dyDescent="0.25">
      <c r="A44" s="22" t="s">
        <v>610</v>
      </c>
      <c r="B44" s="22" t="s">
        <v>25</v>
      </c>
      <c r="C44" s="23" t="s">
        <v>234</v>
      </c>
      <c r="D44" s="23" t="s">
        <v>235</v>
      </c>
      <c r="E44" s="24" t="s">
        <v>196</v>
      </c>
      <c r="F44" s="22" t="s">
        <v>20</v>
      </c>
      <c r="G44" s="22" t="s">
        <v>278</v>
      </c>
      <c r="H44" s="22" t="s">
        <v>236</v>
      </c>
      <c r="I44" s="25">
        <v>42125</v>
      </c>
      <c r="J44" s="26">
        <v>43465</v>
      </c>
      <c r="K44" s="27">
        <v>42338</v>
      </c>
      <c r="L44" s="28">
        <v>30000</v>
      </c>
      <c r="M44" s="28">
        <v>12000</v>
      </c>
      <c r="N44" s="50">
        <f>Tableau_Lancer_la_requête_à_partir_de_Excel_Files[[#This Row],[''Montant FEDER'']]/Tableau_Lancer_la_requête_à_partir_de_Excel_Files[[#This Row],[''Coût total éligible'']]</f>
        <v>0.4</v>
      </c>
      <c r="O44" s="29" t="s">
        <v>198</v>
      </c>
      <c r="P44" s="30" t="s">
        <v>167</v>
      </c>
      <c r="Q44" s="23" t="s">
        <v>168</v>
      </c>
      <c r="R44" s="22" t="s">
        <v>61</v>
      </c>
      <c r="S44" s="31" t="s">
        <v>485</v>
      </c>
    </row>
    <row r="45" spans="1:19" ht="42.75" x14ac:dyDescent="0.25">
      <c r="A45" s="22" t="s">
        <v>610</v>
      </c>
      <c r="B45" s="22" t="s">
        <v>25</v>
      </c>
      <c r="C45" s="23" t="s">
        <v>237</v>
      </c>
      <c r="D45" s="23" t="s">
        <v>238</v>
      </c>
      <c r="E45" s="24" t="s">
        <v>196</v>
      </c>
      <c r="F45" s="22" t="s">
        <v>20</v>
      </c>
      <c r="G45" s="22" t="s">
        <v>278</v>
      </c>
      <c r="H45" s="22" t="s">
        <v>236</v>
      </c>
      <c r="I45" s="25">
        <v>42125</v>
      </c>
      <c r="J45" s="26">
        <v>43465</v>
      </c>
      <c r="K45" s="27">
        <v>42338</v>
      </c>
      <c r="L45" s="28">
        <v>461684.65</v>
      </c>
      <c r="M45" s="28">
        <v>184673.86</v>
      </c>
      <c r="N45" s="50">
        <f>Tableau_Lancer_la_requête_à_partir_de_Excel_Files[[#This Row],[''Montant FEDER'']]/Tableau_Lancer_la_requête_à_partir_de_Excel_Files[[#This Row],[''Coût total éligible'']]</f>
        <v>0.39999999999999997</v>
      </c>
      <c r="O45" s="29" t="s">
        <v>198</v>
      </c>
      <c r="P45" s="30" t="s">
        <v>167</v>
      </c>
      <c r="Q45" s="23" t="s">
        <v>168</v>
      </c>
      <c r="R45" s="22" t="s">
        <v>61</v>
      </c>
      <c r="S45" s="31" t="s">
        <v>485</v>
      </c>
    </row>
    <row r="46" spans="1:19" ht="42.75" x14ac:dyDescent="0.25">
      <c r="A46" s="22" t="s">
        <v>313</v>
      </c>
      <c r="B46" s="22" t="s">
        <v>25</v>
      </c>
      <c r="C46" s="23" t="s">
        <v>239</v>
      </c>
      <c r="D46" s="23" t="s">
        <v>240</v>
      </c>
      <c r="E46" s="24" t="s">
        <v>196</v>
      </c>
      <c r="F46" s="22" t="s">
        <v>20</v>
      </c>
      <c r="G46" s="22" t="s">
        <v>20</v>
      </c>
      <c r="H46" s="22" t="s">
        <v>314</v>
      </c>
      <c r="I46" s="25">
        <v>42248</v>
      </c>
      <c r="J46" s="26">
        <v>42916</v>
      </c>
      <c r="K46" s="27">
        <v>42338</v>
      </c>
      <c r="L46" s="28">
        <v>107000</v>
      </c>
      <c r="M46" s="28">
        <v>42800</v>
      </c>
      <c r="N46" s="50">
        <f>Tableau_Lancer_la_requête_à_partir_de_Excel_Files[[#This Row],[''Montant FEDER'']]/Tableau_Lancer_la_requête_à_partir_de_Excel_Files[[#This Row],[''Coût total éligible'']]</f>
        <v>0.4</v>
      </c>
      <c r="O46" s="29" t="s">
        <v>198</v>
      </c>
      <c r="P46" s="30" t="s">
        <v>110</v>
      </c>
      <c r="Q46" s="23" t="s">
        <v>111</v>
      </c>
      <c r="R46" s="22" t="s">
        <v>112</v>
      </c>
      <c r="S46" s="31" t="s">
        <v>485</v>
      </c>
    </row>
    <row r="47" spans="1:19" ht="57" x14ac:dyDescent="0.25">
      <c r="A47" s="22" t="s">
        <v>611</v>
      </c>
      <c r="B47" s="22" t="s">
        <v>25</v>
      </c>
      <c r="C47" s="23" t="s">
        <v>108</v>
      </c>
      <c r="D47" s="23" t="s">
        <v>241</v>
      </c>
      <c r="E47" s="24" t="s">
        <v>196</v>
      </c>
      <c r="F47" s="22" t="s">
        <v>20</v>
      </c>
      <c r="G47" s="22" t="s">
        <v>20</v>
      </c>
      <c r="H47" s="22" t="s">
        <v>314</v>
      </c>
      <c r="I47" s="25">
        <v>42248</v>
      </c>
      <c r="J47" s="26">
        <v>42916</v>
      </c>
      <c r="K47" s="27">
        <v>42338</v>
      </c>
      <c r="L47" s="28">
        <v>102244</v>
      </c>
      <c r="M47" s="28">
        <v>30673.200000000001</v>
      </c>
      <c r="N47" s="50">
        <f>Tableau_Lancer_la_requête_à_partir_de_Excel_Files[[#This Row],[''Montant FEDER'']]/Tableau_Lancer_la_requête_à_partir_de_Excel_Files[[#This Row],[''Coût total éligible'']]</f>
        <v>0.3</v>
      </c>
      <c r="O47" s="29" t="s">
        <v>315</v>
      </c>
      <c r="P47" s="30" t="s">
        <v>110</v>
      </c>
      <c r="Q47" s="23" t="s">
        <v>111</v>
      </c>
      <c r="R47" s="22" t="s">
        <v>112</v>
      </c>
      <c r="S47" s="31" t="s">
        <v>485</v>
      </c>
    </row>
    <row r="48" spans="1:19" ht="42.75" x14ac:dyDescent="0.25">
      <c r="A48" s="22" t="s">
        <v>612</v>
      </c>
      <c r="B48" s="22" t="s">
        <v>25</v>
      </c>
      <c r="C48" s="23" t="s">
        <v>244</v>
      </c>
      <c r="D48" s="23" t="s">
        <v>245</v>
      </c>
      <c r="E48" s="24" t="s">
        <v>196</v>
      </c>
      <c r="F48" s="22" t="s">
        <v>20</v>
      </c>
      <c r="G48" s="22" t="s">
        <v>20</v>
      </c>
      <c r="H48" s="22" t="s">
        <v>314</v>
      </c>
      <c r="I48" s="25">
        <v>42401</v>
      </c>
      <c r="J48" s="26">
        <v>42916</v>
      </c>
      <c r="K48" s="27">
        <v>42338</v>
      </c>
      <c r="L48" s="28">
        <v>72554.11</v>
      </c>
      <c r="M48" s="28">
        <v>29021.644</v>
      </c>
      <c r="N48" s="50">
        <f>Tableau_Lancer_la_requête_à_partir_de_Excel_Files[[#This Row],[''Montant FEDER'']]/Tableau_Lancer_la_requête_à_partir_de_Excel_Files[[#This Row],[''Coût total éligible'']]</f>
        <v>0.4</v>
      </c>
      <c r="O48" s="29" t="s">
        <v>198</v>
      </c>
      <c r="P48" s="30" t="s">
        <v>242</v>
      </c>
      <c r="Q48" s="23" t="s">
        <v>243</v>
      </c>
      <c r="R48" s="22" t="s">
        <v>61</v>
      </c>
      <c r="S48" s="31" t="s">
        <v>485</v>
      </c>
    </row>
    <row r="49" spans="1:19" ht="42.75" x14ac:dyDescent="0.25">
      <c r="A49" s="32" t="s">
        <v>613</v>
      </c>
      <c r="B49" s="32" t="s">
        <v>25</v>
      </c>
      <c r="C49" s="33" t="s">
        <v>244</v>
      </c>
      <c r="D49" s="33" t="s">
        <v>316</v>
      </c>
      <c r="E49" s="34" t="s">
        <v>317</v>
      </c>
      <c r="F49" s="32" t="s">
        <v>20</v>
      </c>
      <c r="G49" s="32" t="s">
        <v>20</v>
      </c>
      <c r="H49" s="32" t="s">
        <v>314</v>
      </c>
      <c r="I49" s="35">
        <v>42370</v>
      </c>
      <c r="J49" s="36">
        <v>43465</v>
      </c>
      <c r="K49" s="37">
        <v>42303</v>
      </c>
      <c r="L49" s="38">
        <v>95589.73</v>
      </c>
      <c r="M49" s="38">
        <v>38235.879999999997</v>
      </c>
      <c r="N49" s="51">
        <f>Tableau_Lancer_la_requête_à_partir_de_Excel_Files[[#This Row],[''Montant FEDER'']]/Tableau_Lancer_la_requête_à_partir_de_Excel_Files[[#This Row],[''Coût total éligible'']]</f>
        <v>0.39999987446350144</v>
      </c>
      <c r="O49" s="39" t="s">
        <v>198</v>
      </c>
      <c r="P49" s="40" t="s">
        <v>242</v>
      </c>
      <c r="Q49" s="33" t="s">
        <v>243</v>
      </c>
      <c r="R49" s="32" t="s">
        <v>61</v>
      </c>
      <c r="S49" s="41" t="s">
        <v>485</v>
      </c>
    </row>
    <row r="50" spans="1:19" ht="28.5" x14ac:dyDescent="0.25">
      <c r="A50" s="32" t="s">
        <v>486</v>
      </c>
      <c r="B50" s="32" t="s">
        <v>25</v>
      </c>
      <c r="C50" s="33" t="s">
        <v>44</v>
      </c>
      <c r="D50" s="33" t="s">
        <v>45</v>
      </c>
      <c r="E50" s="34" t="s">
        <v>196</v>
      </c>
      <c r="F50" s="32" t="s">
        <v>20</v>
      </c>
      <c r="G50" s="32"/>
      <c r="H50" s="32"/>
      <c r="I50" s="35">
        <v>42254</v>
      </c>
      <c r="J50" s="36">
        <v>42619</v>
      </c>
      <c r="K50" s="37">
        <v>42191</v>
      </c>
      <c r="L50" s="38">
        <v>72060.490000000005</v>
      </c>
      <c r="M50" s="38">
        <v>50442</v>
      </c>
      <c r="N50" s="51">
        <f>Tableau_Lancer_la_requête_à_partir_de_Excel_Files[[#This Row],[''Montant FEDER'']]/Tableau_Lancer_la_requête_à_partir_de_Excel_Files[[#This Row],[''Coût total éligible'']]</f>
        <v>0.69999524011007974</v>
      </c>
      <c r="O50" s="39" t="s">
        <v>202</v>
      </c>
      <c r="P50" s="40" t="s">
        <v>46</v>
      </c>
      <c r="Q50" s="33" t="s">
        <v>47</v>
      </c>
      <c r="R50" s="32" t="s">
        <v>39</v>
      </c>
      <c r="S50" s="41" t="s">
        <v>626</v>
      </c>
    </row>
    <row r="51" spans="1:19" ht="42.75" x14ac:dyDescent="0.25">
      <c r="A51" s="52" t="s">
        <v>614</v>
      </c>
      <c r="B51" s="52" t="s">
        <v>258</v>
      </c>
      <c r="C51" s="54" t="s">
        <v>319</v>
      </c>
      <c r="D51" s="54" t="s">
        <v>320</v>
      </c>
      <c r="E51" s="56" t="s">
        <v>196</v>
      </c>
      <c r="F51" s="52"/>
      <c r="G51" s="52" t="s">
        <v>20</v>
      </c>
      <c r="H51" s="52" t="s">
        <v>318</v>
      </c>
      <c r="I51" s="58">
        <v>42125</v>
      </c>
      <c r="J51" s="60">
        <v>42855</v>
      </c>
      <c r="K51" s="62">
        <v>42191</v>
      </c>
      <c r="L51" s="64">
        <v>82880</v>
      </c>
      <c r="M51" s="64">
        <v>41304</v>
      </c>
      <c r="N51" s="66">
        <f>Tableau_Lancer_la_requête_à_partir_de_Excel_Files[[#This Row],[''Montant FEDER'']]/Tableau_Lancer_la_requête_à_partir_de_Excel_Files[[#This Row],[''Coût total éligible'']]</f>
        <v>0.49835907335907337</v>
      </c>
      <c r="O51" s="67" t="s">
        <v>321</v>
      </c>
      <c r="P51" s="68" t="s">
        <v>134</v>
      </c>
      <c r="Q51" s="54" t="s">
        <v>135</v>
      </c>
      <c r="R51" s="52" t="s">
        <v>75</v>
      </c>
      <c r="S51" s="70" t="s">
        <v>459</v>
      </c>
    </row>
    <row r="52" spans="1:19" ht="42.75" x14ac:dyDescent="0.25">
      <c r="A52" s="53" t="s">
        <v>615</v>
      </c>
      <c r="B52" s="53" t="s">
        <v>258</v>
      </c>
      <c r="C52" s="55" t="s">
        <v>322</v>
      </c>
      <c r="D52" s="55" t="s">
        <v>320</v>
      </c>
      <c r="E52" s="57" t="s">
        <v>196</v>
      </c>
      <c r="F52" s="53"/>
      <c r="G52" s="53" t="s">
        <v>20</v>
      </c>
      <c r="H52" s="53" t="s">
        <v>318</v>
      </c>
      <c r="I52" s="59">
        <v>42125</v>
      </c>
      <c r="J52" s="61">
        <v>42855</v>
      </c>
      <c r="K52" s="63">
        <v>42191</v>
      </c>
      <c r="L52" s="65">
        <v>262696.65000000002</v>
      </c>
      <c r="M52" s="64">
        <v>65674</v>
      </c>
      <c r="N52" s="66">
        <f>Tableau_Lancer_la_requête_à_partir_de_Excel_Files[[#This Row],[''Montant FEDER'']]/Tableau_Lancer_la_requête_à_partir_de_Excel_Files[[#This Row],[''Coût total éligible'']]</f>
        <v>0.24999938141578887</v>
      </c>
      <c r="O52" s="67" t="s">
        <v>323</v>
      </c>
      <c r="P52" s="69" t="s">
        <v>324</v>
      </c>
      <c r="Q52" s="55" t="s">
        <v>325</v>
      </c>
      <c r="R52" s="53" t="s">
        <v>30</v>
      </c>
      <c r="S52" s="71" t="s">
        <v>626</v>
      </c>
    </row>
    <row r="53" spans="1:19" ht="42.75" x14ac:dyDescent="0.25">
      <c r="A53" s="53" t="s">
        <v>616</v>
      </c>
      <c r="B53" s="53" t="s">
        <v>258</v>
      </c>
      <c r="C53" s="55" t="s">
        <v>326</v>
      </c>
      <c r="D53" s="55" t="s">
        <v>320</v>
      </c>
      <c r="E53" s="57" t="s">
        <v>196</v>
      </c>
      <c r="F53" s="53"/>
      <c r="G53" s="53" t="s">
        <v>20</v>
      </c>
      <c r="H53" s="53" t="s">
        <v>318</v>
      </c>
      <c r="I53" s="59">
        <v>42125</v>
      </c>
      <c r="J53" s="61">
        <v>42735</v>
      </c>
      <c r="K53" s="63">
        <v>42303</v>
      </c>
      <c r="L53" s="65">
        <v>159975.03</v>
      </c>
      <c r="M53" s="64">
        <v>79987</v>
      </c>
      <c r="N53" s="66">
        <f>Tableau_Lancer_la_requête_à_partir_de_Excel_Files[[#This Row],[''Montant FEDER'']]/Tableau_Lancer_la_requête_à_partir_de_Excel_Files[[#This Row],[''Coût total éligible'']]</f>
        <v>0.4999967807475954</v>
      </c>
      <c r="O53" s="67" t="s">
        <v>200</v>
      </c>
      <c r="P53" s="69" t="s">
        <v>327</v>
      </c>
      <c r="Q53" s="55" t="s">
        <v>328</v>
      </c>
      <c r="R53" s="53" t="s">
        <v>24</v>
      </c>
      <c r="S53" s="71" t="s">
        <v>459</v>
      </c>
    </row>
    <row r="54" spans="1:19" ht="42.75" x14ac:dyDescent="0.25">
      <c r="A54" s="53" t="s">
        <v>617</v>
      </c>
      <c r="B54" s="53" t="s">
        <v>258</v>
      </c>
      <c r="C54" s="55" t="s">
        <v>329</v>
      </c>
      <c r="D54" s="55" t="s">
        <v>320</v>
      </c>
      <c r="E54" s="57" t="s">
        <v>196</v>
      </c>
      <c r="F54" s="53"/>
      <c r="G54" s="53" t="s">
        <v>20</v>
      </c>
      <c r="H54" s="53" t="s">
        <v>318</v>
      </c>
      <c r="I54" s="59">
        <v>42125</v>
      </c>
      <c r="J54" s="61">
        <v>42855</v>
      </c>
      <c r="K54" s="63">
        <v>42303</v>
      </c>
      <c r="L54" s="65">
        <v>166218.20000000001</v>
      </c>
      <c r="M54" s="64">
        <v>83109.100000000006</v>
      </c>
      <c r="N54" s="66">
        <f>Tableau_Lancer_la_requête_à_partir_de_Excel_Files[[#This Row],[''Montant FEDER'']]/Tableau_Lancer_la_requête_à_partir_de_Excel_Files[[#This Row],[''Coût total éligible'']]</f>
        <v>0.5</v>
      </c>
      <c r="O54" s="67" t="s">
        <v>200</v>
      </c>
      <c r="P54" s="69" t="s">
        <v>330</v>
      </c>
      <c r="Q54" s="55" t="s">
        <v>331</v>
      </c>
      <c r="R54" s="53" t="s">
        <v>84</v>
      </c>
      <c r="S54" s="71" t="s">
        <v>459</v>
      </c>
    </row>
    <row r="55" spans="1:19" ht="28.5" x14ac:dyDescent="0.25">
      <c r="A55" s="53" t="s">
        <v>632</v>
      </c>
      <c r="B55" s="53" t="s">
        <v>461</v>
      </c>
      <c r="C55" s="55" t="s">
        <v>48</v>
      </c>
      <c r="D55" s="55" t="s">
        <v>49</v>
      </c>
      <c r="E55" s="57" t="s">
        <v>196</v>
      </c>
      <c r="F55" s="53" t="s">
        <v>20</v>
      </c>
      <c r="G55" s="53"/>
      <c r="H55" s="53"/>
      <c r="I55" s="59">
        <v>42156</v>
      </c>
      <c r="J55" s="61">
        <v>43251</v>
      </c>
      <c r="K55" s="63">
        <v>42191</v>
      </c>
      <c r="L55" s="65">
        <v>191800</v>
      </c>
      <c r="M55" s="64">
        <v>71857</v>
      </c>
      <c r="N55" s="66">
        <f>Tableau_Lancer_la_requête_à_partir_de_Excel_Files[[#This Row],[''Montant FEDER'']]/Tableau_Lancer_la_requête_à_partir_de_Excel_Files[[#This Row],[''Coût total éligible'']]</f>
        <v>0.37464546402502608</v>
      </c>
      <c r="O55" s="67" t="s">
        <v>203</v>
      </c>
      <c r="P55" s="69" t="s">
        <v>50</v>
      </c>
      <c r="Q55" s="55" t="s">
        <v>51</v>
      </c>
      <c r="R55" s="53" t="s">
        <v>9</v>
      </c>
      <c r="S55" s="71" t="s">
        <v>459</v>
      </c>
    </row>
    <row r="56" spans="1:19" ht="28.5" x14ac:dyDescent="0.25">
      <c r="A56" s="53" t="s">
        <v>488</v>
      </c>
      <c r="B56" s="53" t="s">
        <v>461</v>
      </c>
      <c r="C56" s="55" t="s">
        <v>52</v>
      </c>
      <c r="D56" s="55" t="s">
        <v>53</v>
      </c>
      <c r="E56" s="57" t="s">
        <v>196</v>
      </c>
      <c r="F56" s="53" t="s">
        <v>20</v>
      </c>
      <c r="G56" s="53"/>
      <c r="H56" s="53"/>
      <c r="I56" s="59">
        <v>42248</v>
      </c>
      <c r="J56" s="61">
        <v>43343</v>
      </c>
      <c r="K56" s="63">
        <v>42191</v>
      </c>
      <c r="L56" s="65">
        <v>126317</v>
      </c>
      <c r="M56" s="64">
        <v>50407</v>
      </c>
      <c r="N56" s="66">
        <f>Tableau_Lancer_la_requête_à_partir_de_Excel_Files[[#This Row],[''Montant FEDER'']]/Tableau_Lancer_la_requête_à_partir_de_Excel_Files[[#This Row],[''Coût total éligible'']]</f>
        <v>0.39905159242223931</v>
      </c>
      <c r="O56" s="67" t="s">
        <v>204</v>
      </c>
      <c r="P56" s="69" t="s">
        <v>54</v>
      </c>
      <c r="Q56" s="55" t="s">
        <v>55</v>
      </c>
      <c r="R56" s="53" t="s">
        <v>56</v>
      </c>
      <c r="S56" s="71" t="s">
        <v>459</v>
      </c>
    </row>
    <row r="57" spans="1:19" ht="42.75" x14ac:dyDescent="0.25">
      <c r="A57" s="53" t="s">
        <v>489</v>
      </c>
      <c r="B57" s="53" t="s">
        <v>461</v>
      </c>
      <c r="C57" s="55" t="s">
        <v>57</v>
      </c>
      <c r="D57" s="55" t="s">
        <v>58</v>
      </c>
      <c r="E57" s="57" t="s">
        <v>196</v>
      </c>
      <c r="F57" s="53" t="s">
        <v>20</v>
      </c>
      <c r="G57" s="53"/>
      <c r="H57" s="53"/>
      <c r="I57" s="59">
        <v>42248</v>
      </c>
      <c r="J57" s="61">
        <v>43312</v>
      </c>
      <c r="K57" s="63">
        <v>42191</v>
      </c>
      <c r="L57" s="65">
        <v>78519.02</v>
      </c>
      <c r="M57" s="64">
        <v>31407</v>
      </c>
      <c r="N57" s="66">
        <f>Tableau_Lancer_la_requête_à_partir_de_Excel_Files[[#This Row],[''Montant FEDER'']]/Tableau_Lancer_la_requête_à_partir_de_Excel_Files[[#This Row],[''Coût total éligible'']]</f>
        <v>0.39999225665322874</v>
      </c>
      <c r="O57" s="67" t="s">
        <v>198</v>
      </c>
      <c r="P57" s="69" t="s">
        <v>59</v>
      </c>
      <c r="Q57" s="55" t="s">
        <v>60</v>
      </c>
      <c r="R57" s="53" t="s">
        <v>61</v>
      </c>
      <c r="S57" s="71" t="s">
        <v>485</v>
      </c>
    </row>
    <row r="58" spans="1:19" ht="28.5" x14ac:dyDescent="0.25">
      <c r="A58" s="53" t="s">
        <v>490</v>
      </c>
      <c r="B58" s="53" t="s">
        <v>461</v>
      </c>
      <c r="C58" s="55" t="s">
        <v>62</v>
      </c>
      <c r="D58" s="55" t="s">
        <v>63</v>
      </c>
      <c r="E58" s="57" t="s">
        <v>196</v>
      </c>
      <c r="F58" s="53" t="s">
        <v>20</v>
      </c>
      <c r="G58" s="53"/>
      <c r="H58" s="53"/>
      <c r="I58" s="59">
        <v>42005</v>
      </c>
      <c r="J58" s="61">
        <v>43100</v>
      </c>
      <c r="K58" s="63">
        <v>42191</v>
      </c>
      <c r="L58" s="65">
        <v>146779.95000000001</v>
      </c>
      <c r="M58" s="64">
        <v>56911</v>
      </c>
      <c r="N58" s="66">
        <f>Tableau_Lancer_la_requête_à_partir_de_Excel_Files[[#This Row],[''Montant FEDER'']]/Tableau_Lancer_la_requête_à_partir_de_Excel_Files[[#This Row],[''Coût total éligible'']]</f>
        <v>0.38773006803722165</v>
      </c>
      <c r="O58" s="67" t="s">
        <v>205</v>
      </c>
      <c r="P58" s="69" t="s">
        <v>64</v>
      </c>
      <c r="Q58" s="55" t="s">
        <v>65</v>
      </c>
      <c r="R58" s="53" t="s">
        <v>9</v>
      </c>
      <c r="S58" s="71" t="s">
        <v>459</v>
      </c>
    </row>
    <row r="59" spans="1:19" ht="28.5" x14ac:dyDescent="0.25">
      <c r="A59" s="53" t="s">
        <v>618</v>
      </c>
      <c r="B59" s="53" t="s">
        <v>461</v>
      </c>
      <c r="C59" s="55" t="s">
        <v>66</v>
      </c>
      <c r="D59" s="55" t="s">
        <v>67</v>
      </c>
      <c r="E59" s="57" t="s">
        <v>196</v>
      </c>
      <c r="F59" s="53" t="s">
        <v>20</v>
      </c>
      <c r="G59" s="53"/>
      <c r="H59" s="53"/>
      <c r="I59" s="59">
        <v>42005</v>
      </c>
      <c r="J59" s="61">
        <v>43100</v>
      </c>
      <c r="K59" s="63">
        <v>42191</v>
      </c>
      <c r="L59" s="65">
        <v>236300</v>
      </c>
      <c r="M59" s="64">
        <v>94354</v>
      </c>
      <c r="N59" s="66">
        <f>Tableau_Lancer_la_requête_à_partir_de_Excel_Files[[#This Row],[''Montant FEDER'']]/Tableau_Lancer_la_requête_à_partir_de_Excel_Files[[#This Row],[''Coût total éligible'']]</f>
        <v>0.39929750317393142</v>
      </c>
      <c r="O59" s="67" t="s">
        <v>332</v>
      </c>
      <c r="P59" s="69" t="s">
        <v>68</v>
      </c>
      <c r="Q59" s="55" t="s">
        <v>69</v>
      </c>
      <c r="R59" s="53" t="s">
        <v>70</v>
      </c>
      <c r="S59" s="71" t="s">
        <v>627</v>
      </c>
    </row>
    <row r="60" spans="1:19" ht="28.5" x14ac:dyDescent="0.25">
      <c r="A60" s="53" t="s">
        <v>491</v>
      </c>
      <c r="B60" s="53" t="s">
        <v>461</v>
      </c>
      <c r="C60" s="55" t="s">
        <v>71</v>
      </c>
      <c r="D60" s="55" t="s">
        <v>72</v>
      </c>
      <c r="E60" s="57" t="s">
        <v>196</v>
      </c>
      <c r="F60" s="53" t="s">
        <v>20</v>
      </c>
      <c r="G60" s="53"/>
      <c r="H60" s="53"/>
      <c r="I60" s="59">
        <v>42186</v>
      </c>
      <c r="J60" s="61">
        <v>43281</v>
      </c>
      <c r="K60" s="63">
        <v>42191</v>
      </c>
      <c r="L60" s="65">
        <v>177016.5</v>
      </c>
      <c r="M60" s="64">
        <v>70126</v>
      </c>
      <c r="N60" s="66">
        <f>Tableau_Lancer_la_requête_à_partir_de_Excel_Files[[#This Row],[''Montant FEDER'']]/Tableau_Lancer_la_requête_à_partir_de_Excel_Files[[#This Row],[''Coût total éligible'']]</f>
        <v>0.39615516067711204</v>
      </c>
      <c r="O60" s="67" t="s">
        <v>206</v>
      </c>
      <c r="P60" s="69" t="s">
        <v>73</v>
      </c>
      <c r="Q60" s="55" t="s">
        <v>74</v>
      </c>
      <c r="R60" s="53" t="s">
        <v>75</v>
      </c>
      <c r="S60" s="71" t="s">
        <v>459</v>
      </c>
    </row>
    <row r="61" spans="1:19" ht="28.5" x14ac:dyDescent="0.25">
      <c r="A61" s="53" t="s">
        <v>492</v>
      </c>
      <c r="B61" s="53" t="s">
        <v>461</v>
      </c>
      <c r="C61" s="55" t="s">
        <v>76</v>
      </c>
      <c r="D61" s="55" t="s">
        <v>77</v>
      </c>
      <c r="E61" s="57" t="s">
        <v>196</v>
      </c>
      <c r="F61" s="53" t="s">
        <v>20</v>
      </c>
      <c r="G61" s="53"/>
      <c r="H61" s="53"/>
      <c r="I61" s="59">
        <v>42186</v>
      </c>
      <c r="J61" s="61">
        <v>43282</v>
      </c>
      <c r="K61" s="63">
        <v>42191</v>
      </c>
      <c r="L61" s="65">
        <v>145739.4</v>
      </c>
      <c r="M61" s="64">
        <v>58295</v>
      </c>
      <c r="N61" s="66">
        <f>Tableau_Lancer_la_requête_à_partir_de_Excel_Files[[#This Row],[''Montant FEDER'']]/Tableau_Lancer_la_requête_à_partir_de_Excel_Files[[#This Row],[''Coût total éligible'']]</f>
        <v>0.39999478521250947</v>
      </c>
      <c r="O61" s="67" t="s">
        <v>198</v>
      </c>
      <c r="P61" s="69" t="s">
        <v>78</v>
      </c>
      <c r="Q61" s="55" t="s">
        <v>79</v>
      </c>
      <c r="R61" s="53" t="s">
        <v>75</v>
      </c>
      <c r="S61" s="71" t="s">
        <v>459</v>
      </c>
    </row>
    <row r="62" spans="1:19" ht="28.5" x14ac:dyDescent="0.25">
      <c r="A62" s="53" t="s">
        <v>333</v>
      </c>
      <c r="B62" s="53" t="s">
        <v>461</v>
      </c>
      <c r="C62" s="55" t="s">
        <v>80</v>
      </c>
      <c r="D62" s="55" t="s">
        <v>81</v>
      </c>
      <c r="E62" s="57" t="s">
        <v>196</v>
      </c>
      <c r="F62" s="53" t="s">
        <v>20</v>
      </c>
      <c r="G62" s="53"/>
      <c r="H62" s="53"/>
      <c r="I62" s="59">
        <v>42217</v>
      </c>
      <c r="J62" s="61">
        <v>43312</v>
      </c>
      <c r="K62" s="63">
        <v>42191</v>
      </c>
      <c r="L62" s="65">
        <v>347741.62</v>
      </c>
      <c r="M62" s="64">
        <v>97474</v>
      </c>
      <c r="N62" s="66">
        <f>Tableau_Lancer_la_requête_à_partir_de_Excel_Files[[#This Row],[''Montant FEDER'']]/Tableau_Lancer_la_requête_à_partir_de_Excel_Files[[#This Row],[''Coût total éligible'']]</f>
        <v>0.2803058201661337</v>
      </c>
      <c r="O62" s="67" t="s">
        <v>860</v>
      </c>
      <c r="P62" s="69" t="s">
        <v>82</v>
      </c>
      <c r="Q62" s="55" t="s">
        <v>83</v>
      </c>
      <c r="R62" s="53" t="s">
        <v>84</v>
      </c>
      <c r="S62" s="71" t="s">
        <v>459</v>
      </c>
    </row>
    <row r="63" spans="1:19" ht="28.5" x14ac:dyDescent="0.25">
      <c r="A63" s="53" t="s">
        <v>493</v>
      </c>
      <c r="B63" s="53" t="s">
        <v>461</v>
      </c>
      <c r="C63" s="55" t="s">
        <v>85</v>
      </c>
      <c r="D63" s="55" t="s">
        <v>86</v>
      </c>
      <c r="E63" s="57" t="s">
        <v>196</v>
      </c>
      <c r="F63" s="53" t="s">
        <v>20</v>
      </c>
      <c r="G63" s="53"/>
      <c r="H63" s="53"/>
      <c r="I63" s="59">
        <v>42156</v>
      </c>
      <c r="J63" s="61">
        <v>43251</v>
      </c>
      <c r="K63" s="63">
        <v>42191</v>
      </c>
      <c r="L63" s="65">
        <v>173402</v>
      </c>
      <c r="M63" s="64">
        <v>86701</v>
      </c>
      <c r="N63" s="66">
        <f>Tableau_Lancer_la_requête_à_partir_de_Excel_Files[[#This Row],[''Montant FEDER'']]/Tableau_Lancer_la_requête_à_partir_de_Excel_Files[[#This Row],[''Coût total éligible'']]</f>
        <v>0.5</v>
      </c>
      <c r="O63" s="67" t="s">
        <v>200</v>
      </c>
      <c r="P63" s="69" t="s">
        <v>87</v>
      </c>
      <c r="Q63" s="55" t="s">
        <v>88</v>
      </c>
      <c r="R63" s="53" t="s">
        <v>70</v>
      </c>
      <c r="S63" s="71" t="s">
        <v>627</v>
      </c>
    </row>
    <row r="64" spans="1:19" ht="28.5" x14ac:dyDescent="0.25">
      <c r="A64" s="53" t="s">
        <v>494</v>
      </c>
      <c r="B64" s="53" t="s">
        <v>461</v>
      </c>
      <c r="C64" s="55" t="s">
        <v>89</v>
      </c>
      <c r="D64" s="55" t="s">
        <v>90</v>
      </c>
      <c r="E64" s="57" t="s">
        <v>196</v>
      </c>
      <c r="F64" s="53" t="s">
        <v>20</v>
      </c>
      <c r="G64" s="53"/>
      <c r="H64" s="53"/>
      <c r="I64" s="59">
        <v>42005</v>
      </c>
      <c r="J64" s="61">
        <v>43100</v>
      </c>
      <c r="K64" s="63">
        <v>42191</v>
      </c>
      <c r="L64" s="65">
        <v>180977.6</v>
      </c>
      <c r="M64" s="64">
        <v>82878</v>
      </c>
      <c r="N64" s="66">
        <f>Tableau_Lancer_la_requête_à_partir_de_Excel_Files[[#This Row],[''Montant FEDER'']]/Tableau_Lancer_la_requête_à_partir_de_Excel_Files[[#This Row],[''Coût total éligible'']]</f>
        <v>0.45794617676441723</v>
      </c>
      <c r="O64" s="67" t="s">
        <v>207</v>
      </c>
      <c r="P64" s="69" t="s">
        <v>91</v>
      </c>
      <c r="Q64" s="55" t="s">
        <v>92</v>
      </c>
      <c r="R64" s="53" t="s">
        <v>93</v>
      </c>
      <c r="S64" s="71" t="s">
        <v>627</v>
      </c>
    </row>
    <row r="65" spans="1:19" ht="28.5" x14ac:dyDescent="0.25">
      <c r="A65" s="53" t="s">
        <v>495</v>
      </c>
      <c r="B65" s="53" t="s">
        <v>461</v>
      </c>
      <c r="C65" s="55" t="s">
        <v>95</v>
      </c>
      <c r="D65" s="55" t="s">
        <v>96</v>
      </c>
      <c r="E65" s="57" t="s">
        <v>196</v>
      </c>
      <c r="F65" s="53" t="s">
        <v>20</v>
      </c>
      <c r="G65" s="53" t="s">
        <v>278</v>
      </c>
      <c r="H65" s="53" t="s">
        <v>94</v>
      </c>
      <c r="I65" s="59">
        <v>42217</v>
      </c>
      <c r="J65" s="61">
        <v>43312</v>
      </c>
      <c r="K65" s="63">
        <v>42191</v>
      </c>
      <c r="L65" s="65">
        <v>146129.26999999999</v>
      </c>
      <c r="M65" s="64">
        <v>58236</v>
      </c>
      <c r="N65" s="66">
        <f>Tableau_Lancer_la_requête_à_partir_de_Excel_Files[[#This Row],[''Montant FEDER'']]/Tableau_Lancer_la_requête_à_partir_de_Excel_Files[[#This Row],[''Coût total éligible'']]</f>
        <v>0.39852385494021836</v>
      </c>
      <c r="O65" s="67" t="s">
        <v>334</v>
      </c>
      <c r="P65" s="69" t="s">
        <v>97</v>
      </c>
      <c r="Q65" s="55" t="s">
        <v>98</v>
      </c>
      <c r="R65" s="53" t="s">
        <v>56</v>
      </c>
      <c r="S65" s="71" t="s">
        <v>459</v>
      </c>
    </row>
    <row r="66" spans="1:19" ht="28.5" x14ac:dyDescent="0.25">
      <c r="A66" s="72" t="s">
        <v>495</v>
      </c>
      <c r="B66" s="72" t="s">
        <v>461</v>
      </c>
      <c r="C66" s="73" t="s">
        <v>99</v>
      </c>
      <c r="D66" s="73" t="s">
        <v>100</v>
      </c>
      <c r="E66" s="57" t="s">
        <v>196</v>
      </c>
      <c r="F66" s="72" t="s">
        <v>20</v>
      </c>
      <c r="G66" s="72" t="s">
        <v>278</v>
      </c>
      <c r="H66" s="72" t="s">
        <v>94</v>
      </c>
      <c r="I66" s="74">
        <v>42217</v>
      </c>
      <c r="J66" s="61">
        <v>43312</v>
      </c>
      <c r="K66" s="63">
        <v>42191</v>
      </c>
      <c r="L66" s="75">
        <v>102795</v>
      </c>
      <c r="M66" s="64">
        <v>41118</v>
      </c>
      <c r="N66" s="66">
        <f>Tableau_Lancer_la_requête_à_partir_de_Excel_Files[[#This Row],[''Montant FEDER'']]/Tableau_Lancer_la_requête_à_partir_de_Excel_Files[[#This Row],[''Coût total éligible'']]</f>
        <v>0.4</v>
      </c>
      <c r="O66" s="67" t="s">
        <v>198</v>
      </c>
      <c r="P66" s="69" t="s">
        <v>101</v>
      </c>
      <c r="Q66" s="73" t="s">
        <v>102</v>
      </c>
      <c r="R66" s="72" t="s">
        <v>56</v>
      </c>
      <c r="S66" s="71" t="s">
        <v>459</v>
      </c>
    </row>
    <row r="67" spans="1:19" ht="28.5" x14ac:dyDescent="0.25">
      <c r="A67" s="72" t="s">
        <v>496</v>
      </c>
      <c r="B67" s="72" t="s">
        <v>461</v>
      </c>
      <c r="C67" s="73" t="s">
        <v>103</v>
      </c>
      <c r="D67" s="73" t="s">
        <v>104</v>
      </c>
      <c r="E67" s="57" t="s">
        <v>196</v>
      </c>
      <c r="F67" s="72" t="s">
        <v>20</v>
      </c>
      <c r="G67" s="72"/>
      <c r="H67" s="72"/>
      <c r="I67" s="74">
        <v>42248</v>
      </c>
      <c r="J67" s="61">
        <v>43343</v>
      </c>
      <c r="K67" s="63">
        <v>42191</v>
      </c>
      <c r="L67" s="75">
        <v>222560</v>
      </c>
      <c r="M67" s="65">
        <v>89024</v>
      </c>
      <c r="N67" s="76">
        <f>Tableau_Lancer_la_requête_à_partir_de_Excel_Files[[#This Row],[''Montant FEDER'']]/Tableau_Lancer_la_requête_à_partir_de_Excel_Files[[#This Row],[''Coût total éligible'']]</f>
        <v>0.4</v>
      </c>
      <c r="O67" s="77" t="s">
        <v>198</v>
      </c>
      <c r="P67" s="69" t="s">
        <v>105</v>
      </c>
      <c r="Q67" s="73" t="s">
        <v>106</v>
      </c>
      <c r="R67" s="72" t="s">
        <v>107</v>
      </c>
      <c r="S67" s="71" t="s">
        <v>626</v>
      </c>
    </row>
    <row r="68" spans="1:19" ht="42.75" x14ac:dyDescent="0.25">
      <c r="A68" s="72" t="s">
        <v>497</v>
      </c>
      <c r="B68" s="72" t="s">
        <v>461</v>
      </c>
      <c r="C68" s="73" t="s">
        <v>108</v>
      </c>
      <c r="D68" s="73" t="s">
        <v>109</v>
      </c>
      <c r="E68" s="57" t="s">
        <v>196</v>
      </c>
      <c r="F68" s="72" t="s">
        <v>20</v>
      </c>
      <c r="G68" s="72"/>
      <c r="H68" s="72"/>
      <c r="I68" s="74">
        <v>42370</v>
      </c>
      <c r="J68" s="61">
        <v>43465</v>
      </c>
      <c r="K68" s="63">
        <v>42191</v>
      </c>
      <c r="L68" s="75">
        <v>131679</v>
      </c>
      <c r="M68" s="65">
        <v>52538</v>
      </c>
      <c r="N68" s="76">
        <f>Tableau_Lancer_la_requête_à_partir_de_Excel_Files[[#This Row],[''Montant FEDER'']]/Tableau_Lancer_la_requête_à_partir_de_Excel_Files[[#This Row],[''Coût total éligible'']]</f>
        <v>0.39898541149310063</v>
      </c>
      <c r="O68" s="77" t="s">
        <v>208</v>
      </c>
      <c r="P68" s="69" t="s">
        <v>110</v>
      </c>
      <c r="Q68" s="73" t="s">
        <v>111</v>
      </c>
      <c r="R68" s="72" t="s">
        <v>112</v>
      </c>
      <c r="S68" s="71" t="s">
        <v>485</v>
      </c>
    </row>
    <row r="69" spans="1:19" ht="42.75" x14ac:dyDescent="0.25">
      <c r="A69" s="72" t="s">
        <v>498</v>
      </c>
      <c r="B69" s="72" t="s">
        <v>461</v>
      </c>
      <c r="C69" s="73" t="s">
        <v>113</v>
      </c>
      <c r="D69" s="73" t="s">
        <v>114</v>
      </c>
      <c r="E69" s="57" t="s">
        <v>196</v>
      </c>
      <c r="F69" s="72" t="s">
        <v>20</v>
      </c>
      <c r="G69" s="72"/>
      <c r="H69" s="72"/>
      <c r="I69" s="74">
        <v>42248</v>
      </c>
      <c r="J69" s="61">
        <v>43343</v>
      </c>
      <c r="K69" s="63">
        <v>42191</v>
      </c>
      <c r="L69" s="75">
        <v>235870.07999999999</v>
      </c>
      <c r="M69" s="65">
        <v>94348</v>
      </c>
      <c r="N69" s="76">
        <f>Tableau_Lancer_la_requête_à_partir_de_Excel_Files[[#This Row],[''Montant FEDER'']]/Tableau_Lancer_la_requête_à_partir_de_Excel_Files[[#This Row],[''Coût total éligible'']]</f>
        <v>0.39999986433209334</v>
      </c>
      <c r="O69" s="77" t="s">
        <v>198</v>
      </c>
      <c r="P69" s="69" t="s">
        <v>115</v>
      </c>
      <c r="Q69" s="73" t="s">
        <v>116</v>
      </c>
      <c r="R69" s="72" t="s">
        <v>9</v>
      </c>
      <c r="S69" s="71" t="s">
        <v>459</v>
      </c>
    </row>
    <row r="70" spans="1:19" ht="28.5" x14ac:dyDescent="0.25">
      <c r="A70" s="72" t="s">
        <v>499</v>
      </c>
      <c r="B70" s="72" t="s">
        <v>461</v>
      </c>
      <c r="C70" s="73" t="s">
        <v>449</v>
      </c>
      <c r="D70" s="73" t="s">
        <v>619</v>
      </c>
      <c r="E70" s="57" t="s">
        <v>196</v>
      </c>
      <c r="F70" s="72" t="s">
        <v>20</v>
      </c>
      <c r="G70" s="72"/>
      <c r="H70" s="72"/>
      <c r="I70" s="74">
        <v>42186</v>
      </c>
      <c r="J70" s="61">
        <v>43281</v>
      </c>
      <c r="K70" s="63">
        <v>42191</v>
      </c>
      <c r="L70" s="75">
        <v>184097.92000000001</v>
      </c>
      <c r="M70" s="65">
        <v>73551</v>
      </c>
      <c r="N70" s="76">
        <f>Tableau_Lancer_la_requête_à_partir_de_Excel_Files[[#This Row],[''Montant FEDER'']]/Tableau_Lancer_la_requête_à_partir_de_Excel_Files[[#This Row],[''Coût total éligible'']]</f>
        <v>0.39952108095517863</v>
      </c>
      <c r="O70" s="77" t="s">
        <v>450</v>
      </c>
      <c r="P70" s="69" t="s">
        <v>117</v>
      </c>
      <c r="Q70" s="73" t="s">
        <v>118</v>
      </c>
      <c r="R70" s="72" t="s">
        <v>39</v>
      </c>
      <c r="S70" s="71" t="s">
        <v>626</v>
      </c>
    </row>
    <row r="71" spans="1:19" ht="28.5" x14ac:dyDescent="0.25">
      <c r="A71" s="72" t="s">
        <v>861</v>
      </c>
      <c r="B71" s="72" t="s">
        <v>461</v>
      </c>
      <c r="C71" s="73" t="s">
        <v>119</v>
      </c>
      <c r="D71" s="73" t="s">
        <v>120</v>
      </c>
      <c r="E71" s="57" t="s">
        <v>196</v>
      </c>
      <c r="F71" s="72" t="s">
        <v>20</v>
      </c>
      <c r="G71" s="72"/>
      <c r="H71" s="72"/>
      <c r="I71" s="74">
        <v>42370</v>
      </c>
      <c r="J71" s="61">
        <v>43465</v>
      </c>
      <c r="K71" s="63">
        <v>42191</v>
      </c>
      <c r="L71" s="75">
        <v>151875</v>
      </c>
      <c r="M71" s="65">
        <v>48355</v>
      </c>
      <c r="N71" s="76">
        <f>Tableau_Lancer_la_requête_à_partir_de_Excel_Files[[#This Row],[''Montant FEDER'']]/Tableau_Lancer_la_requête_à_partir_de_Excel_Files[[#This Row],[''Coût total éligible'']]</f>
        <v>0.31838683127572015</v>
      </c>
      <c r="O71" s="77" t="s">
        <v>209</v>
      </c>
      <c r="P71" s="69" t="s">
        <v>121</v>
      </c>
      <c r="Q71" s="73" t="s">
        <v>122</v>
      </c>
      <c r="R71" s="72" t="s">
        <v>24</v>
      </c>
      <c r="S71" s="71" t="s">
        <v>459</v>
      </c>
    </row>
    <row r="72" spans="1:19" ht="28.5" x14ac:dyDescent="0.25">
      <c r="A72" s="72" t="s">
        <v>500</v>
      </c>
      <c r="B72" s="72" t="s">
        <v>461</v>
      </c>
      <c r="C72" s="73" t="s">
        <v>123</v>
      </c>
      <c r="D72" s="73" t="s">
        <v>124</v>
      </c>
      <c r="E72" s="57" t="s">
        <v>196</v>
      </c>
      <c r="F72" s="72" t="s">
        <v>20</v>
      </c>
      <c r="G72" s="72"/>
      <c r="H72" s="72"/>
      <c r="I72" s="74">
        <v>42248</v>
      </c>
      <c r="J72" s="61">
        <v>43343</v>
      </c>
      <c r="K72" s="63">
        <v>42191</v>
      </c>
      <c r="L72" s="75">
        <v>102624.14</v>
      </c>
      <c r="M72" s="65">
        <v>41016</v>
      </c>
      <c r="N72" s="76">
        <f>Tableau_Lancer_la_requête_à_partir_de_Excel_Files[[#This Row],[''Montant FEDER'']]/Tableau_Lancer_la_requête_à_partir_de_Excel_Files[[#This Row],[''Coût total éligible'']]</f>
        <v>0.39967204597280914</v>
      </c>
      <c r="O72" s="77" t="s">
        <v>451</v>
      </c>
      <c r="P72" s="69" t="s">
        <v>125</v>
      </c>
      <c r="Q72" s="73" t="s">
        <v>126</v>
      </c>
      <c r="R72" s="72" t="s">
        <v>127</v>
      </c>
      <c r="S72" s="71" t="s">
        <v>626</v>
      </c>
    </row>
    <row r="73" spans="1:19" ht="42.75" x14ac:dyDescent="0.25">
      <c r="A73" s="72" t="s">
        <v>501</v>
      </c>
      <c r="B73" s="72" t="s">
        <v>461</v>
      </c>
      <c r="C73" s="73" t="s">
        <v>128</v>
      </c>
      <c r="D73" s="73" t="s">
        <v>129</v>
      </c>
      <c r="E73" s="57" t="s">
        <v>196</v>
      </c>
      <c r="F73" s="72" t="s">
        <v>20</v>
      </c>
      <c r="G73" s="72"/>
      <c r="H73" s="72"/>
      <c r="I73" s="74">
        <v>42095</v>
      </c>
      <c r="J73" s="61">
        <v>43190</v>
      </c>
      <c r="K73" s="63">
        <v>42191</v>
      </c>
      <c r="L73" s="75">
        <v>131168</v>
      </c>
      <c r="M73" s="65">
        <v>42089</v>
      </c>
      <c r="N73" s="76">
        <f>Tableau_Lancer_la_requête_à_partir_de_Excel_Files[[#This Row],[''Montant FEDER'']]/Tableau_Lancer_la_requête_à_partir_de_Excel_Files[[#This Row],[''Coût total éligible'']]</f>
        <v>0.32087856794340081</v>
      </c>
      <c r="O73" s="77" t="s">
        <v>210</v>
      </c>
      <c r="P73" s="69" t="s">
        <v>130</v>
      </c>
      <c r="Q73" s="73" t="s">
        <v>131</v>
      </c>
      <c r="R73" s="72" t="s">
        <v>112</v>
      </c>
      <c r="S73" s="71" t="s">
        <v>485</v>
      </c>
    </row>
    <row r="74" spans="1:19" ht="28.5" x14ac:dyDescent="0.25">
      <c r="A74" s="72" t="s">
        <v>335</v>
      </c>
      <c r="B74" s="72" t="s">
        <v>461</v>
      </c>
      <c r="C74" s="73" t="s">
        <v>132</v>
      </c>
      <c r="D74" s="73" t="s">
        <v>133</v>
      </c>
      <c r="E74" s="57" t="s">
        <v>196</v>
      </c>
      <c r="F74" s="72" t="s">
        <v>20</v>
      </c>
      <c r="G74" s="72"/>
      <c r="H74" s="72"/>
      <c r="I74" s="74">
        <v>42248</v>
      </c>
      <c r="J74" s="61">
        <v>43343</v>
      </c>
      <c r="K74" s="63">
        <v>42191</v>
      </c>
      <c r="L74" s="75">
        <v>213050</v>
      </c>
      <c r="M74" s="65">
        <v>66460</v>
      </c>
      <c r="N74" s="76">
        <f>Tableau_Lancer_la_requête_à_partir_de_Excel_Files[[#This Row],[''Montant FEDER'']]/Tableau_Lancer_la_requête_à_partir_de_Excel_Files[[#This Row],[''Coût total éligible'']]</f>
        <v>0.31194555268716262</v>
      </c>
      <c r="O74" s="77" t="s">
        <v>211</v>
      </c>
      <c r="P74" s="69" t="s">
        <v>134</v>
      </c>
      <c r="Q74" s="73" t="s">
        <v>135</v>
      </c>
      <c r="R74" s="72" t="s">
        <v>75</v>
      </c>
      <c r="S74" s="71" t="s">
        <v>459</v>
      </c>
    </row>
    <row r="75" spans="1:19" ht="28.5" x14ac:dyDescent="0.25">
      <c r="A75" s="72" t="s">
        <v>502</v>
      </c>
      <c r="B75" s="72" t="s">
        <v>461</v>
      </c>
      <c r="C75" s="73" t="s">
        <v>136</v>
      </c>
      <c r="D75" s="73" t="s">
        <v>137</v>
      </c>
      <c r="E75" s="57" t="s">
        <v>196</v>
      </c>
      <c r="F75" s="72" t="s">
        <v>20</v>
      </c>
      <c r="G75" s="72"/>
      <c r="H75" s="72"/>
      <c r="I75" s="74">
        <v>42215</v>
      </c>
      <c r="J75" s="61">
        <v>42825</v>
      </c>
      <c r="K75" s="63">
        <v>42191</v>
      </c>
      <c r="L75" s="75">
        <v>61403</v>
      </c>
      <c r="M75" s="65">
        <v>30701</v>
      </c>
      <c r="N75" s="76">
        <f>Tableau_Lancer_la_requête_à_partir_de_Excel_Files[[#This Row],[''Montant FEDER'']]/Tableau_Lancer_la_requête_à_partir_de_Excel_Files[[#This Row],[''Coût total éligible'']]</f>
        <v>0.49999185707538718</v>
      </c>
      <c r="O75" s="77" t="s">
        <v>200</v>
      </c>
      <c r="P75" s="69" t="s">
        <v>138</v>
      </c>
      <c r="Q75" s="73" t="s">
        <v>139</v>
      </c>
      <c r="R75" s="72" t="s">
        <v>140</v>
      </c>
      <c r="S75" s="71" t="s">
        <v>459</v>
      </c>
    </row>
    <row r="76" spans="1:19" ht="28.5" x14ac:dyDescent="0.25">
      <c r="A76" s="72" t="s">
        <v>336</v>
      </c>
      <c r="B76" s="72" t="s">
        <v>461</v>
      </c>
      <c r="C76" s="73" t="s">
        <v>141</v>
      </c>
      <c r="D76" s="73" t="s">
        <v>142</v>
      </c>
      <c r="E76" s="57" t="s">
        <v>196</v>
      </c>
      <c r="F76" s="72" t="s">
        <v>20</v>
      </c>
      <c r="G76" s="72"/>
      <c r="H76" s="72"/>
      <c r="I76" s="74">
        <v>42005</v>
      </c>
      <c r="J76" s="61">
        <v>43100</v>
      </c>
      <c r="K76" s="63">
        <v>42191</v>
      </c>
      <c r="L76" s="75">
        <v>152993.20000000001</v>
      </c>
      <c r="M76" s="65">
        <v>61197</v>
      </c>
      <c r="N76" s="76">
        <f>Tableau_Lancer_la_requête_à_partir_de_Excel_Files[[#This Row],[''Montant FEDER'']]/Tableau_Lancer_la_requête_à_partir_de_Excel_Files[[#This Row],[''Coût total éligible'']]</f>
        <v>0.39999816985330067</v>
      </c>
      <c r="O76" s="77" t="s">
        <v>198</v>
      </c>
      <c r="P76" s="69" t="s">
        <v>143</v>
      </c>
      <c r="Q76" s="73" t="s">
        <v>144</v>
      </c>
      <c r="R76" s="72" t="s">
        <v>39</v>
      </c>
      <c r="S76" s="71" t="s">
        <v>626</v>
      </c>
    </row>
    <row r="77" spans="1:19" ht="28.5" x14ac:dyDescent="0.25">
      <c r="A77" s="72" t="s">
        <v>503</v>
      </c>
      <c r="B77" s="72" t="s">
        <v>461</v>
      </c>
      <c r="C77" s="73" t="s">
        <v>145</v>
      </c>
      <c r="D77" s="73" t="s">
        <v>146</v>
      </c>
      <c r="E77" s="57" t="s">
        <v>196</v>
      </c>
      <c r="F77" s="72" t="s">
        <v>20</v>
      </c>
      <c r="G77" s="72"/>
      <c r="H77" s="72"/>
      <c r="I77" s="74">
        <v>42064</v>
      </c>
      <c r="J77" s="61">
        <v>43159</v>
      </c>
      <c r="K77" s="63">
        <v>42191</v>
      </c>
      <c r="L77" s="75">
        <v>167474.96</v>
      </c>
      <c r="M77" s="65">
        <v>66832</v>
      </c>
      <c r="N77" s="76">
        <f>Tableau_Lancer_la_requête_à_partir_de_Excel_Files[[#This Row],[''Montant FEDER'']]/Tableau_Lancer_la_requête_à_partir_de_Excel_Files[[#This Row],[''Coût total éligible'']]</f>
        <v>0.39905667091964081</v>
      </c>
      <c r="O77" s="77" t="s">
        <v>204</v>
      </c>
      <c r="P77" s="69" t="s">
        <v>147</v>
      </c>
      <c r="Q77" s="73" t="s">
        <v>148</v>
      </c>
      <c r="R77" s="72" t="s">
        <v>39</v>
      </c>
      <c r="S77" s="71" t="s">
        <v>626</v>
      </c>
    </row>
    <row r="78" spans="1:19" ht="28.5" x14ac:dyDescent="0.25">
      <c r="A78" s="72" t="s">
        <v>504</v>
      </c>
      <c r="B78" s="72" t="s">
        <v>461</v>
      </c>
      <c r="C78" s="73" t="s">
        <v>150</v>
      </c>
      <c r="D78" s="73" t="s">
        <v>151</v>
      </c>
      <c r="E78" s="57" t="s">
        <v>196</v>
      </c>
      <c r="F78" s="72" t="s">
        <v>20</v>
      </c>
      <c r="G78" s="72" t="s">
        <v>278</v>
      </c>
      <c r="H78" s="72" t="s">
        <v>149</v>
      </c>
      <c r="I78" s="74">
        <v>42005</v>
      </c>
      <c r="J78" s="61">
        <v>43100</v>
      </c>
      <c r="K78" s="63">
        <v>42191</v>
      </c>
      <c r="L78" s="75">
        <v>100000</v>
      </c>
      <c r="M78" s="65">
        <v>50000</v>
      </c>
      <c r="N78" s="76">
        <f>Tableau_Lancer_la_requête_à_partir_de_Excel_Files[[#This Row],[''Montant FEDER'']]/Tableau_Lancer_la_requête_à_partir_de_Excel_Files[[#This Row],[''Coût total éligible'']]</f>
        <v>0.5</v>
      </c>
      <c r="O78" s="77" t="s">
        <v>200</v>
      </c>
      <c r="P78" s="69" t="s">
        <v>152</v>
      </c>
      <c r="Q78" s="73" t="s">
        <v>153</v>
      </c>
      <c r="R78" s="72" t="s">
        <v>13</v>
      </c>
      <c r="S78" s="71" t="s">
        <v>459</v>
      </c>
    </row>
    <row r="79" spans="1:19" ht="28.5" x14ac:dyDescent="0.25">
      <c r="A79" s="72" t="s">
        <v>504</v>
      </c>
      <c r="B79" s="72" t="s">
        <v>461</v>
      </c>
      <c r="C79" s="73" t="s">
        <v>154</v>
      </c>
      <c r="D79" s="73" t="s">
        <v>151</v>
      </c>
      <c r="E79" s="57" t="s">
        <v>196</v>
      </c>
      <c r="F79" s="72" t="s">
        <v>20</v>
      </c>
      <c r="G79" s="72" t="s">
        <v>278</v>
      </c>
      <c r="H79" s="72" t="s">
        <v>149</v>
      </c>
      <c r="I79" s="74">
        <v>42005</v>
      </c>
      <c r="J79" s="61">
        <v>43100</v>
      </c>
      <c r="K79" s="63">
        <v>42191</v>
      </c>
      <c r="L79" s="75">
        <v>100000</v>
      </c>
      <c r="M79" s="65">
        <v>50000</v>
      </c>
      <c r="N79" s="76">
        <f>Tableau_Lancer_la_requête_à_partir_de_Excel_Files[[#This Row],[''Montant FEDER'']]/Tableau_Lancer_la_requête_à_partir_de_Excel_Files[[#This Row],[''Coût total éligible'']]</f>
        <v>0.5</v>
      </c>
      <c r="O79" s="77" t="s">
        <v>200</v>
      </c>
      <c r="P79" s="69" t="s">
        <v>155</v>
      </c>
      <c r="Q79" s="73" t="s">
        <v>156</v>
      </c>
      <c r="R79" s="72" t="s">
        <v>13</v>
      </c>
      <c r="S79" s="71" t="s">
        <v>459</v>
      </c>
    </row>
    <row r="80" spans="1:19" ht="42.75" x14ac:dyDescent="0.25">
      <c r="A80" s="72" t="s">
        <v>505</v>
      </c>
      <c r="B80" s="72" t="s">
        <v>461</v>
      </c>
      <c r="C80" s="73" t="s">
        <v>158</v>
      </c>
      <c r="D80" s="73" t="s">
        <v>159</v>
      </c>
      <c r="E80" s="57" t="s">
        <v>196</v>
      </c>
      <c r="F80" s="72" t="s">
        <v>20</v>
      </c>
      <c r="G80" s="72" t="s">
        <v>20</v>
      </c>
      <c r="H80" s="72" t="s">
        <v>157</v>
      </c>
      <c r="I80" s="74">
        <v>42186</v>
      </c>
      <c r="J80" s="61">
        <v>43281</v>
      </c>
      <c r="K80" s="63">
        <v>42191</v>
      </c>
      <c r="L80" s="75">
        <v>78066.7</v>
      </c>
      <c r="M80" s="65">
        <v>31226</v>
      </c>
      <c r="N80" s="76">
        <f>Tableau_Lancer_la_requête_à_partir_de_Excel_Files[[#This Row],[''Montant FEDER'']]/Tableau_Lancer_la_requête_à_partir_de_Excel_Files[[#This Row],[''Coût total éligible'']]</f>
        <v>0.39999128949987639</v>
      </c>
      <c r="O80" s="77" t="s">
        <v>198</v>
      </c>
      <c r="P80" s="69" t="s">
        <v>160</v>
      </c>
      <c r="Q80" s="73" t="s">
        <v>161</v>
      </c>
      <c r="R80" s="72" t="s">
        <v>24</v>
      </c>
      <c r="S80" s="71" t="s">
        <v>459</v>
      </c>
    </row>
    <row r="81" spans="1:19" ht="42.75" x14ac:dyDescent="0.25">
      <c r="A81" s="72" t="s">
        <v>506</v>
      </c>
      <c r="B81" s="72" t="s">
        <v>461</v>
      </c>
      <c r="C81" s="73" t="s">
        <v>162</v>
      </c>
      <c r="D81" s="73" t="s">
        <v>159</v>
      </c>
      <c r="E81" s="57" t="s">
        <v>196</v>
      </c>
      <c r="F81" s="72" t="s">
        <v>20</v>
      </c>
      <c r="G81" s="72" t="s">
        <v>20</v>
      </c>
      <c r="H81" s="72" t="s">
        <v>157</v>
      </c>
      <c r="I81" s="74">
        <v>42186</v>
      </c>
      <c r="J81" s="61">
        <v>43281</v>
      </c>
      <c r="K81" s="63">
        <v>42191</v>
      </c>
      <c r="L81" s="75">
        <v>78198.7</v>
      </c>
      <c r="M81" s="65">
        <v>31279</v>
      </c>
      <c r="N81" s="76">
        <f>Tableau_Lancer_la_requête_à_partir_de_Excel_Files[[#This Row],[''Montant FEDER'']]/Tableau_Lancer_la_requête_à_partir_de_Excel_Files[[#This Row],[''Coût total éligible'']]</f>
        <v>0.39999386179054131</v>
      </c>
      <c r="O81" s="77" t="s">
        <v>198</v>
      </c>
      <c r="P81" s="69" t="s">
        <v>163</v>
      </c>
      <c r="Q81" s="73" t="s">
        <v>164</v>
      </c>
      <c r="R81" s="72" t="s">
        <v>24</v>
      </c>
      <c r="S81" s="71" t="s">
        <v>459</v>
      </c>
    </row>
    <row r="82" spans="1:19" ht="42.75" x14ac:dyDescent="0.25">
      <c r="A82" s="72" t="s">
        <v>633</v>
      </c>
      <c r="B82" s="72" t="s">
        <v>461</v>
      </c>
      <c r="C82" s="73" t="s">
        <v>165</v>
      </c>
      <c r="D82" s="73" t="s">
        <v>166</v>
      </c>
      <c r="E82" s="57" t="s">
        <v>196</v>
      </c>
      <c r="F82" s="72" t="s">
        <v>20</v>
      </c>
      <c r="G82" s="72"/>
      <c r="H82" s="72"/>
      <c r="I82" s="74">
        <v>42125</v>
      </c>
      <c r="J82" s="61">
        <v>43220</v>
      </c>
      <c r="K82" s="63">
        <v>42191</v>
      </c>
      <c r="L82" s="75">
        <v>154042.31</v>
      </c>
      <c r="M82" s="65">
        <v>61616</v>
      </c>
      <c r="N82" s="76">
        <f>Tableau_Lancer_la_requête_à_partir_de_Excel_Files[[#This Row],[''Montant FEDER'']]/Tableau_Lancer_la_requête_à_partir_de_Excel_Files[[#This Row],[''Coût total éligible'']]</f>
        <v>0.39999400164798882</v>
      </c>
      <c r="O82" s="77" t="s">
        <v>198</v>
      </c>
      <c r="P82" s="69" t="s">
        <v>167</v>
      </c>
      <c r="Q82" s="73" t="s">
        <v>168</v>
      </c>
      <c r="R82" s="72" t="s">
        <v>61</v>
      </c>
      <c r="S82" s="71" t="s">
        <v>485</v>
      </c>
    </row>
    <row r="83" spans="1:19" ht="42.75" x14ac:dyDescent="0.25">
      <c r="A83" s="72" t="s">
        <v>337</v>
      </c>
      <c r="B83" s="72" t="s">
        <v>461</v>
      </c>
      <c r="C83" s="73" t="s">
        <v>169</v>
      </c>
      <c r="D83" s="73" t="s">
        <v>170</v>
      </c>
      <c r="E83" s="57" t="s">
        <v>196</v>
      </c>
      <c r="F83" s="72" t="s">
        <v>20</v>
      </c>
      <c r="G83" s="72"/>
      <c r="H83" s="72"/>
      <c r="I83" s="74">
        <v>42095</v>
      </c>
      <c r="J83" s="61">
        <v>43190</v>
      </c>
      <c r="K83" s="63">
        <v>42191</v>
      </c>
      <c r="L83" s="75">
        <v>159919.76</v>
      </c>
      <c r="M83" s="65">
        <v>63642</v>
      </c>
      <c r="N83" s="76">
        <f>Tableau_Lancer_la_requête_à_partir_de_Excel_Files[[#This Row],[''Montant FEDER'']]/Tableau_Lancer_la_requête_à_partir_de_Excel_Files[[#This Row],[''Coût total éligible'']]</f>
        <v>0.39796207798210803</v>
      </c>
      <c r="O83" s="77" t="s">
        <v>212</v>
      </c>
      <c r="P83" s="69" t="s">
        <v>171</v>
      </c>
      <c r="Q83" s="73" t="s">
        <v>172</v>
      </c>
      <c r="R83" s="72" t="s">
        <v>75</v>
      </c>
      <c r="S83" s="71" t="s">
        <v>459</v>
      </c>
    </row>
    <row r="84" spans="1:19" ht="28.5" x14ac:dyDescent="0.25">
      <c r="A84" s="72" t="s">
        <v>507</v>
      </c>
      <c r="B84" s="72" t="s">
        <v>338</v>
      </c>
      <c r="C84" s="73" t="s">
        <v>6</v>
      </c>
      <c r="D84" s="73" t="s">
        <v>339</v>
      </c>
      <c r="E84" s="57" t="s">
        <v>196</v>
      </c>
      <c r="F84" s="72" t="s">
        <v>20</v>
      </c>
      <c r="G84" s="72"/>
      <c r="H84" s="72"/>
      <c r="I84" s="74">
        <v>42064</v>
      </c>
      <c r="J84" s="61">
        <v>42781</v>
      </c>
      <c r="K84" s="63">
        <v>42303</v>
      </c>
      <c r="L84" s="75">
        <v>113303.72</v>
      </c>
      <c r="M84" s="65">
        <v>56651.86</v>
      </c>
      <c r="N84" s="76">
        <f>Tableau_Lancer_la_requête_à_partir_de_Excel_Files[[#This Row],[''Montant FEDER'']]/Tableau_Lancer_la_requête_à_partir_de_Excel_Files[[#This Row],[''Coût total éligible'']]</f>
        <v>0.5</v>
      </c>
      <c r="O84" s="77" t="s">
        <v>200</v>
      </c>
      <c r="P84" s="69" t="s">
        <v>7</v>
      </c>
      <c r="Q84" s="73" t="s">
        <v>8</v>
      </c>
      <c r="R84" s="72" t="s">
        <v>9</v>
      </c>
      <c r="S84" s="71" t="s">
        <v>459</v>
      </c>
    </row>
    <row r="85" spans="1:19" x14ac:dyDescent="0.25">
      <c r="A85" s="72" t="s">
        <v>620</v>
      </c>
      <c r="B85" s="72" t="s">
        <v>461</v>
      </c>
      <c r="C85" s="73" t="s">
        <v>340</v>
      </c>
      <c r="D85" s="73" t="s">
        <v>341</v>
      </c>
      <c r="E85" s="57" t="s">
        <v>196</v>
      </c>
      <c r="F85" s="72"/>
      <c r="G85" s="72"/>
      <c r="H85" s="72"/>
      <c r="I85" s="74">
        <v>42186</v>
      </c>
      <c r="J85" s="61">
        <v>42916</v>
      </c>
      <c r="K85" s="63">
        <v>42303</v>
      </c>
      <c r="L85" s="75">
        <v>60266.58</v>
      </c>
      <c r="M85" s="65">
        <v>30133</v>
      </c>
      <c r="N85" s="76">
        <f>Tableau_Lancer_la_requête_à_partir_de_Excel_Files[[#This Row],[''Montant FEDER'']]/Tableau_Lancer_la_requête_à_partir_de_Excel_Files[[#This Row],[''Coût total éligible'']]</f>
        <v>0.49999518804617749</v>
      </c>
      <c r="O85" s="77" t="s">
        <v>200</v>
      </c>
      <c r="P85" s="69" t="s">
        <v>143</v>
      </c>
      <c r="Q85" s="73" t="s">
        <v>144</v>
      </c>
      <c r="R85" s="72" t="s">
        <v>39</v>
      </c>
      <c r="S85" s="71" t="s">
        <v>626</v>
      </c>
    </row>
    <row r="86" spans="1:19" ht="42.75" x14ac:dyDescent="0.25">
      <c r="A86" s="72" t="s">
        <v>634</v>
      </c>
      <c r="B86" s="72" t="s">
        <v>342</v>
      </c>
      <c r="C86" s="73" t="s">
        <v>343</v>
      </c>
      <c r="D86" s="73" t="s">
        <v>344</v>
      </c>
      <c r="E86" s="57" t="s">
        <v>196</v>
      </c>
      <c r="F86" s="72"/>
      <c r="G86" s="72" t="s">
        <v>278</v>
      </c>
      <c r="H86" s="72" t="s">
        <v>345</v>
      </c>
      <c r="I86" s="74">
        <v>42186</v>
      </c>
      <c r="J86" s="61">
        <v>43100</v>
      </c>
      <c r="K86" s="63">
        <v>42303</v>
      </c>
      <c r="L86" s="75">
        <v>258056.07</v>
      </c>
      <c r="M86" s="65">
        <v>154833</v>
      </c>
      <c r="N86" s="76">
        <f>Tableau_Lancer_la_requête_à_partir_de_Excel_Files[[#This Row],[''Montant FEDER'']]/Tableau_Lancer_la_requête_à_partir_de_Excel_Files[[#This Row],[''Coût total éligible'']]</f>
        <v>0.59999751216857633</v>
      </c>
      <c r="O86" s="77" t="s">
        <v>346</v>
      </c>
      <c r="P86" s="69" t="s">
        <v>347</v>
      </c>
      <c r="Q86" s="73" t="s">
        <v>348</v>
      </c>
      <c r="R86" s="72" t="s">
        <v>349</v>
      </c>
      <c r="S86" s="71" t="s">
        <v>350</v>
      </c>
    </row>
    <row r="87" spans="1:19" ht="28.5" x14ac:dyDescent="0.25">
      <c r="A87" s="72" t="s">
        <v>634</v>
      </c>
      <c r="B87" s="72" t="s">
        <v>342</v>
      </c>
      <c r="C87" s="73" t="s">
        <v>351</v>
      </c>
      <c r="D87" s="73" t="s">
        <v>344</v>
      </c>
      <c r="E87" s="57" t="s">
        <v>196</v>
      </c>
      <c r="F87" s="72"/>
      <c r="G87" s="72" t="s">
        <v>278</v>
      </c>
      <c r="H87" s="72" t="s">
        <v>345</v>
      </c>
      <c r="I87" s="74">
        <v>42186</v>
      </c>
      <c r="J87" s="61">
        <v>43100</v>
      </c>
      <c r="K87" s="63">
        <v>42303</v>
      </c>
      <c r="L87" s="75">
        <v>330859.93</v>
      </c>
      <c r="M87" s="65">
        <v>198515</v>
      </c>
      <c r="N87" s="76">
        <f>Tableau_Lancer_la_requête_à_partir_de_Excel_Files[[#This Row],[''Montant FEDER'']]/Tableau_Lancer_la_requête_à_partir_de_Excel_Files[[#This Row],[''Coût total éligible'']]</f>
        <v>0.59999710451489241</v>
      </c>
      <c r="O87" s="77" t="s">
        <v>346</v>
      </c>
      <c r="P87" s="69" t="s">
        <v>352</v>
      </c>
      <c r="Q87" s="73" t="s">
        <v>353</v>
      </c>
      <c r="R87" s="72" t="s">
        <v>349</v>
      </c>
      <c r="S87" s="71" t="s">
        <v>350</v>
      </c>
    </row>
    <row r="88" spans="1:19" ht="42.75" x14ac:dyDescent="0.25">
      <c r="A88" s="72" t="s">
        <v>634</v>
      </c>
      <c r="B88" s="72" t="s">
        <v>342</v>
      </c>
      <c r="C88" s="73" t="s">
        <v>354</v>
      </c>
      <c r="D88" s="73" t="s">
        <v>344</v>
      </c>
      <c r="E88" s="57" t="s">
        <v>196</v>
      </c>
      <c r="F88" s="72"/>
      <c r="G88" s="72" t="s">
        <v>278</v>
      </c>
      <c r="H88" s="72" t="s">
        <v>345</v>
      </c>
      <c r="I88" s="74">
        <v>42186</v>
      </c>
      <c r="J88" s="61">
        <v>43100</v>
      </c>
      <c r="K88" s="63">
        <v>42303</v>
      </c>
      <c r="L88" s="75">
        <v>128556.79</v>
      </c>
      <c r="M88" s="65">
        <v>77000</v>
      </c>
      <c r="N88" s="76">
        <f>Tableau_Lancer_la_requête_à_partir_de_Excel_Files[[#This Row],[''Montant FEDER'']]/Tableau_Lancer_la_requête_à_partir_de_Excel_Files[[#This Row],[''Coût total éligible'']]</f>
        <v>0.59895708348038257</v>
      </c>
      <c r="O88" s="77" t="s">
        <v>355</v>
      </c>
      <c r="P88" s="69" t="s">
        <v>134</v>
      </c>
      <c r="Q88" s="73" t="s">
        <v>135</v>
      </c>
      <c r="R88" s="72" t="s">
        <v>75</v>
      </c>
      <c r="S88" s="71" t="s">
        <v>459</v>
      </c>
    </row>
    <row r="89" spans="1:19" ht="28.5" x14ac:dyDescent="0.25">
      <c r="A89" s="72" t="s">
        <v>508</v>
      </c>
      <c r="B89" s="72" t="s">
        <v>338</v>
      </c>
      <c r="C89" s="73" t="s">
        <v>509</v>
      </c>
      <c r="D89" s="73" t="s">
        <v>510</v>
      </c>
      <c r="E89" s="57" t="s">
        <v>196</v>
      </c>
      <c r="F89" s="72" t="s">
        <v>20</v>
      </c>
      <c r="G89" s="72" t="s">
        <v>20</v>
      </c>
      <c r="H89" s="72" t="s">
        <v>511</v>
      </c>
      <c r="I89" s="74">
        <v>42370</v>
      </c>
      <c r="J89" s="61">
        <v>43465</v>
      </c>
      <c r="K89" s="63">
        <v>42523</v>
      </c>
      <c r="L89" s="75">
        <v>209039.26</v>
      </c>
      <c r="M89" s="65">
        <v>104519.63</v>
      </c>
      <c r="N89" s="76">
        <f>Tableau_Lancer_la_requête_à_partir_de_Excel_Files[[#This Row],[''Montant FEDER'']]/Tableau_Lancer_la_requête_à_partir_de_Excel_Files[[#This Row],[''Coût total éligible'']]</f>
        <v>0.5</v>
      </c>
      <c r="O89" s="77" t="s">
        <v>200</v>
      </c>
      <c r="P89" s="69" t="s">
        <v>512</v>
      </c>
      <c r="Q89" s="73" t="s">
        <v>513</v>
      </c>
      <c r="R89" s="72" t="s">
        <v>140</v>
      </c>
      <c r="S89" s="71" t="s">
        <v>459</v>
      </c>
    </row>
    <row r="90" spans="1:19" ht="28.5" x14ac:dyDescent="0.25">
      <c r="A90" s="72" t="s">
        <v>508</v>
      </c>
      <c r="B90" s="72" t="s">
        <v>338</v>
      </c>
      <c r="C90" s="73" t="s">
        <v>514</v>
      </c>
      <c r="D90" s="73" t="s">
        <v>515</v>
      </c>
      <c r="E90" s="57" t="s">
        <v>196</v>
      </c>
      <c r="F90" s="72" t="s">
        <v>20</v>
      </c>
      <c r="G90" s="72" t="s">
        <v>20</v>
      </c>
      <c r="H90" s="72" t="s">
        <v>511</v>
      </c>
      <c r="I90" s="74">
        <v>42370</v>
      </c>
      <c r="J90" s="61">
        <v>43465</v>
      </c>
      <c r="K90" s="63">
        <v>42523</v>
      </c>
      <c r="L90" s="75">
        <v>24498.12</v>
      </c>
      <c r="M90" s="65">
        <v>12249.06</v>
      </c>
      <c r="N90" s="76">
        <f>Tableau_Lancer_la_requête_à_partir_de_Excel_Files[[#This Row],[''Montant FEDER'']]/Tableau_Lancer_la_requête_à_partir_de_Excel_Files[[#This Row],[''Coût total éligible'']]</f>
        <v>0.5</v>
      </c>
      <c r="O90" s="77" t="s">
        <v>200</v>
      </c>
      <c r="P90" s="69" t="s">
        <v>516</v>
      </c>
      <c r="Q90" s="73" t="s">
        <v>517</v>
      </c>
      <c r="R90" s="72" t="s">
        <v>140</v>
      </c>
      <c r="S90" s="71" t="s">
        <v>459</v>
      </c>
    </row>
    <row r="91" spans="1:19" ht="42.75" x14ac:dyDescent="0.25">
      <c r="A91" s="72" t="s">
        <v>518</v>
      </c>
      <c r="B91" s="72" t="s">
        <v>357</v>
      </c>
      <c r="C91" s="73" t="s">
        <v>354</v>
      </c>
      <c r="D91" s="73" t="s">
        <v>358</v>
      </c>
      <c r="E91" s="57" t="s">
        <v>196</v>
      </c>
      <c r="F91" s="72"/>
      <c r="G91" s="72" t="s">
        <v>278</v>
      </c>
      <c r="H91" s="72" t="s">
        <v>356</v>
      </c>
      <c r="I91" s="74">
        <v>42278</v>
      </c>
      <c r="J91" s="61">
        <v>42689</v>
      </c>
      <c r="K91" s="63">
        <v>42303</v>
      </c>
      <c r="L91" s="75">
        <v>125000</v>
      </c>
      <c r="M91" s="65">
        <v>55000</v>
      </c>
      <c r="N91" s="76">
        <f>Tableau_Lancer_la_requête_à_partir_de_Excel_Files[[#This Row],[''Montant FEDER'']]/Tableau_Lancer_la_requête_à_partir_de_Excel_Files[[#This Row],[''Coût total éligible'']]</f>
        <v>0.44</v>
      </c>
      <c r="O91" s="77" t="s">
        <v>359</v>
      </c>
      <c r="P91" s="69" t="s">
        <v>134</v>
      </c>
      <c r="Q91" s="73" t="s">
        <v>135</v>
      </c>
      <c r="R91" s="72" t="s">
        <v>75</v>
      </c>
      <c r="S91" s="71" t="s">
        <v>459</v>
      </c>
    </row>
    <row r="92" spans="1:19" ht="42.75" x14ac:dyDescent="0.25">
      <c r="A92" s="72" t="s">
        <v>518</v>
      </c>
      <c r="B92" s="72" t="s">
        <v>357</v>
      </c>
      <c r="C92" s="73" t="s">
        <v>360</v>
      </c>
      <c r="D92" s="73" t="s">
        <v>358</v>
      </c>
      <c r="E92" s="57" t="s">
        <v>196</v>
      </c>
      <c r="F92" s="72"/>
      <c r="G92" s="72" t="s">
        <v>278</v>
      </c>
      <c r="H92" s="72" t="s">
        <v>356</v>
      </c>
      <c r="I92" s="74">
        <v>42278</v>
      </c>
      <c r="J92" s="61">
        <v>42689</v>
      </c>
      <c r="K92" s="63">
        <v>42303</v>
      </c>
      <c r="L92" s="75">
        <v>5500</v>
      </c>
      <c r="M92" s="65">
        <v>4400</v>
      </c>
      <c r="N92" s="76">
        <f>Tableau_Lancer_la_requête_à_partir_de_Excel_Files[[#This Row],[''Montant FEDER'']]/Tableau_Lancer_la_requête_à_partir_de_Excel_Files[[#This Row],[''Coût total éligible'']]</f>
        <v>0.8</v>
      </c>
      <c r="O92" s="77" t="s">
        <v>361</v>
      </c>
      <c r="P92" s="69" t="s">
        <v>134</v>
      </c>
      <c r="Q92" s="73" t="s">
        <v>135</v>
      </c>
      <c r="R92" s="72" t="s">
        <v>75</v>
      </c>
      <c r="S92" s="71" t="s">
        <v>459</v>
      </c>
    </row>
    <row r="93" spans="1:19" ht="42.75" x14ac:dyDescent="0.25">
      <c r="A93" s="72" t="s">
        <v>518</v>
      </c>
      <c r="B93" s="72" t="s">
        <v>357</v>
      </c>
      <c r="C93" s="73" t="s">
        <v>362</v>
      </c>
      <c r="D93" s="73" t="s">
        <v>358</v>
      </c>
      <c r="E93" s="57" t="s">
        <v>196</v>
      </c>
      <c r="F93" s="72"/>
      <c r="G93" s="72" t="s">
        <v>278</v>
      </c>
      <c r="H93" s="72" t="s">
        <v>356</v>
      </c>
      <c r="I93" s="74">
        <v>42278</v>
      </c>
      <c r="J93" s="61">
        <v>42689</v>
      </c>
      <c r="K93" s="63">
        <v>42303</v>
      </c>
      <c r="L93" s="75">
        <v>19500</v>
      </c>
      <c r="M93" s="65">
        <v>15600</v>
      </c>
      <c r="N93" s="76">
        <f>Tableau_Lancer_la_requête_à_partir_de_Excel_Files[[#This Row],[''Montant FEDER'']]/Tableau_Lancer_la_requête_à_partir_de_Excel_Files[[#This Row],[''Coût total éligible'']]</f>
        <v>0.8</v>
      </c>
      <c r="O93" s="77" t="s">
        <v>361</v>
      </c>
      <c r="P93" s="69" t="s">
        <v>363</v>
      </c>
      <c r="Q93" s="73" t="s">
        <v>364</v>
      </c>
      <c r="R93" s="72" t="s">
        <v>365</v>
      </c>
      <c r="S93" s="71" t="s">
        <v>459</v>
      </c>
    </row>
    <row r="94" spans="1:19" ht="42.75" x14ac:dyDescent="0.25">
      <c r="A94" s="72" t="s">
        <v>519</v>
      </c>
      <c r="B94" s="72" t="s">
        <v>5</v>
      </c>
      <c r="C94" s="73" t="s">
        <v>452</v>
      </c>
      <c r="D94" s="73" t="s">
        <v>453</v>
      </c>
      <c r="E94" s="57" t="s">
        <v>196</v>
      </c>
      <c r="F94" s="72" t="s">
        <v>20</v>
      </c>
      <c r="G94" s="72"/>
      <c r="H94" s="72"/>
      <c r="I94" s="74">
        <v>42278</v>
      </c>
      <c r="J94" s="61">
        <v>43373</v>
      </c>
      <c r="K94" s="63">
        <v>42303</v>
      </c>
      <c r="L94" s="75">
        <v>287903.82</v>
      </c>
      <c r="M94" s="65">
        <v>143951.91</v>
      </c>
      <c r="N94" s="76">
        <f>Tableau_Lancer_la_requête_à_partir_de_Excel_Files[[#This Row],[''Montant FEDER'']]/Tableau_Lancer_la_requête_à_partir_de_Excel_Files[[#This Row],[''Coût total éligible'']]</f>
        <v>0.5</v>
      </c>
      <c r="O94" s="77" t="s">
        <v>200</v>
      </c>
      <c r="P94" s="69" t="s">
        <v>454</v>
      </c>
      <c r="Q94" s="73" t="s">
        <v>455</v>
      </c>
      <c r="R94" s="72" t="s">
        <v>30</v>
      </c>
      <c r="S94" s="71" t="s">
        <v>626</v>
      </c>
    </row>
    <row r="95" spans="1:19" ht="28.5" x14ac:dyDescent="0.25">
      <c r="A95" s="72" t="s">
        <v>520</v>
      </c>
      <c r="B95" s="72" t="s">
        <v>338</v>
      </c>
      <c r="C95" s="73" t="s">
        <v>366</v>
      </c>
      <c r="D95" s="73" t="s">
        <v>367</v>
      </c>
      <c r="E95" s="57" t="s">
        <v>196</v>
      </c>
      <c r="F95" s="72" t="s">
        <v>20</v>
      </c>
      <c r="G95" s="72"/>
      <c r="H95" s="72"/>
      <c r="I95" s="74">
        <v>42248</v>
      </c>
      <c r="J95" s="61">
        <v>42916</v>
      </c>
      <c r="K95" s="63">
        <v>42303</v>
      </c>
      <c r="L95" s="75">
        <v>121754.2</v>
      </c>
      <c r="M95" s="65">
        <v>48701.68</v>
      </c>
      <c r="N95" s="76">
        <f>Tableau_Lancer_la_requête_à_partir_de_Excel_Files[[#This Row],[''Montant FEDER'']]/Tableau_Lancer_la_requête_à_partir_de_Excel_Files[[#This Row],[''Coût total éligible'']]</f>
        <v>0.4</v>
      </c>
      <c r="O95" s="77" t="s">
        <v>198</v>
      </c>
      <c r="P95" s="69" t="s">
        <v>282</v>
      </c>
      <c r="Q95" s="73" t="s">
        <v>283</v>
      </c>
      <c r="R95" s="72" t="s">
        <v>75</v>
      </c>
      <c r="S95" s="71" t="s">
        <v>459</v>
      </c>
    </row>
    <row r="96" spans="1:19" ht="28.5" x14ac:dyDescent="0.25">
      <c r="A96" s="72" t="s">
        <v>521</v>
      </c>
      <c r="B96" s="72" t="s">
        <v>338</v>
      </c>
      <c r="C96" s="73" t="s">
        <v>369</v>
      </c>
      <c r="D96" s="73" t="s">
        <v>370</v>
      </c>
      <c r="E96" s="57" t="s">
        <v>196</v>
      </c>
      <c r="F96" s="72" t="s">
        <v>20</v>
      </c>
      <c r="G96" s="72" t="s">
        <v>278</v>
      </c>
      <c r="H96" s="72" t="s">
        <v>368</v>
      </c>
      <c r="I96" s="74">
        <v>42370</v>
      </c>
      <c r="J96" s="61">
        <v>43465</v>
      </c>
      <c r="K96" s="63">
        <v>42303</v>
      </c>
      <c r="L96" s="75">
        <v>608123.35</v>
      </c>
      <c r="M96" s="65">
        <v>304061.68</v>
      </c>
      <c r="N96" s="76">
        <f>Tableau_Lancer_la_requête_à_partir_de_Excel_Files[[#This Row],[''Montant FEDER'']]/Tableau_Lancer_la_requête_à_partir_de_Excel_Files[[#This Row],[''Coût total éligible'']]</f>
        <v>0.50000000822201618</v>
      </c>
      <c r="O96" s="77" t="s">
        <v>200</v>
      </c>
      <c r="P96" s="69" t="s">
        <v>143</v>
      </c>
      <c r="Q96" s="73" t="s">
        <v>144</v>
      </c>
      <c r="R96" s="72" t="s">
        <v>39</v>
      </c>
      <c r="S96" s="71" t="s">
        <v>626</v>
      </c>
    </row>
    <row r="97" spans="1:19" ht="28.5" x14ac:dyDescent="0.25">
      <c r="A97" s="72" t="s">
        <v>521</v>
      </c>
      <c r="B97" s="72" t="s">
        <v>338</v>
      </c>
      <c r="C97" s="73" t="s">
        <v>371</v>
      </c>
      <c r="D97" s="73" t="s">
        <v>370</v>
      </c>
      <c r="E97" s="57" t="s">
        <v>196</v>
      </c>
      <c r="F97" s="72" t="s">
        <v>20</v>
      </c>
      <c r="G97" s="72" t="s">
        <v>278</v>
      </c>
      <c r="H97" s="72" t="s">
        <v>368</v>
      </c>
      <c r="I97" s="74">
        <v>42370</v>
      </c>
      <c r="J97" s="61">
        <v>43465</v>
      </c>
      <c r="K97" s="63">
        <v>42303</v>
      </c>
      <c r="L97" s="75">
        <v>166529.43</v>
      </c>
      <c r="M97" s="65">
        <v>83265.72</v>
      </c>
      <c r="N97" s="76">
        <f>Tableau_Lancer_la_requête_à_partir_de_Excel_Files[[#This Row],[''Montant FEDER'']]/Tableau_Lancer_la_requête_à_partir_de_Excel_Files[[#This Row],[''Coût total éligible'']]</f>
        <v>0.50000603496931451</v>
      </c>
      <c r="O97" s="77" t="s">
        <v>200</v>
      </c>
      <c r="P97" s="69" t="s">
        <v>372</v>
      </c>
      <c r="Q97" s="73" t="s">
        <v>373</v>
      </c>
      <c r="R97" s="72" t="s">
        <v>298</v>
      </c>
      <c r="S97" s="71" t="s">
        <v>626</v>
      </c>
    </row>
    <row r="98" spans="1:19" ht="42.75" x14ac:dyDescent="0.25">
      <c r="A98" s="72" t="s">
        <v>522</v>
      </c>
      <c r="B98" s="72" t="s">
        <v>338</v>
      </c>
      <c r="C98" s="73" t="s">
        <v>10</v>
      </c>
      <c r="D98" s="73" t="s">
        <v>374</v>
      </c>
      <c r="E98" s="57" t="s">
        <v>196</v>
      </c>
      <c r="F98" s="72" t="s">
        <v>20</v>
      </c>
      <c r="G98" s="72"/>
      <c r="H98" s="72"/>
      <c r="I98" s="74">
        <v>42278</v>
      </c>
      <c r="J98" s="61">
        <v>42825</v>
      </c>
      <c r="K98" s="63">
        <v>42523</v>
      </c>
      <c r="L98" s="75">
        <v>180850.77</v>
      </c>
      <c r="M98" s="65">
        <v>90425.3</v>
      </c>
      <c r="N98" s="76">
        <f>Tableau_Lancer_la_requête_à_partir_de_Excel_Files[[#This Row],[''Montant FEDER'']]/Tableau_Lancer_la_requête_à_partir_de_Excel_Files[[#This Row],[''Coût total éligible'']]</f>
        <v>0.49999952999923641</v>
      </c>
      <c r="O98" s="77" t="s">
        <v>200</v>
      </c>
      <c r="P98" s="69" t="s">
        <v>11</v>
      </c>
      <c r="Q98" s="73" t="s">
        <v>12</v>
      </c>
      <c r="R98" s="72" t="s">
        <v>13</v>
      </c>
      <c r="S98" s="71" t="s">
        <v>459</v>
      </c>
    </row>
    <row r="99" spans="1:19" ht="28.5" x14ac:dyDescent="0.25">
      <c r="A99" s="72" t="s">
        <v>457</v>
      </c>
      <c r="B99" s="72" t="s">
        <v>25</v>
      </c>
      <c r="C99" s="73" t="s">
        <v>10</v>
      </c>
      <c r="D99" s="73" t="s">
        <v>375</v>
      </c>
      <c r="E99" s="57" t="s">
        <v>376</v>
      </c>
      <c r="F99" s="72" t="s">
        <v>20</v>
      </c>
      <c r="G99" s="72"/>
      <c r="H99" s="72"/>
      <c r="I99" s="74">
        <v>42186</v>
      </c>
      <c r="J99" s="61">
        <v>42551</v>
      </c>
      <c r="K99" s="63">
        <v>42303</v>
      </c>
      <c r="L99" s="75">
        <v>110978.94</v>
      </c>
      <c r="M99" s="65">
        <v>44391.58</v>
      </c>
      <c r="N99" s="76">
        <f>Tableau_Lancer_la_requête_à_partir_de_Excel_Files[[#This Row],[''Montant FEDER'']]/Tableau_Lancer_la_requête_à_partir_de_Excel_Files[[#This Row],[''Coût total éligible'']]</f>
        <v>0.40000003604287443</v>
      </c>
      <c r="O99" s="77" t="s">
        <v>198</v>
      </c>
      <c r="P99" s="69" t="s">
        <v>11</v>
      </c>
      <c r="Q99" s="73" t="s">
        <v>12</v>
      </c>
      <c r="R99" s="72" t="s">
        <v>13</v>
      </c>
      <c r="S99" s="71" t="s">
        <v>459</v>
      </c>
    </row>
    <row r="100" spans="1:19" x14ac:dyDescent="0.25">
      <c r="A100" s="72" t="s">
        <v>621</v>
      </c>
      <c r="B100" s="72" t="s">
        <v>461</v>
      </c>
      <c r="C100" s="73" t="s">
        <v>378</v>
      </c>
      <c r="D100" s="73" t="s">
        <v>379</v>
      </c>
      <c r="E100" s="57" t="s">
        <v>196</v>
      </c>
      <c r="F100" s="72"/>
      <c r="G100" s="72" t="s">
        <v>278</v>
      </c>
      <c r="H100" s="72" t="s">
        <v>377</v>
      </c>
      <c r="I100" s="74">
        <v>42370</v>
      </c>
      <c r="J100" s="61">
        <v>43465</v>
      </c>
      <c r="K100" s="63">
        <v>42303</v>
      </c>
      <c r="L100" s="75">
        <v>178308.45</v>
      </c>
      <c r="M100" s="65">
        <v>89154</v>
      </c>
      <c r="N100" s="76">
        <f>Tableau_Lancer_la_requête_à_partir_de_Excel_Files[[#This Row],[''Montant FEDER'']]/Tableau_Lancer_la_requête_à_partir_de_Excel_Files[[#This Row],[''Coût total éligible'']]</f>
        <v>0.49999873814168649</v>
      </c>
      <c r="O100" s="77" t="s">
        <v>200</v>
      </c>
      <c r="P100" s="69" t="s">
        <v>292</v>
      </c>
      <c r="Q100" s="73" t="s">
        <v>293</v>
      </c>
      <c r="R100" s="72" t="s">
        <v>294</v>
      </c>
      <c r="S100" s="71" t="s">
        <v>626</v>
      </c>
    </row>
    <row r="101" spans="1:19" ht="28.5" x14ac:dyDescent="0.25">
      <c r="A101" s="72" t="s">
        <v>621</v>
      </c>
      <c r="B101" s="72" t="s">
        <v>461</v>
      </c>
      <c r="C101" s="73" t="s">
        <v>380</v>
      </c>
      <c r="D101" s="73" t="s">
        <v>381</v>
      </c>
      <c r="E101" s="57" t="s">
        <v>196</v>
      </c>
      <c r="F101" s="72"/>
      <c r="G101" s="72" t="s">
        <v>278</v>
      </c>
      <c r="H101" s="72" t="s">
        <v>377</v>
      </c>
      <c r="I101" s="74">
        <v>42370</v>
      </c>
      <c r="J101" s="61">
        <v>43465</v>
      </c>
      <c r="K101" s="63">
        <v>42303</v>
      </c>
      <c r="L101" s="75">
        <v>29951.95</v>
      </c>
      <c r="M101" s="65">
        <v>14976</v>
      </c>
      <c r="N101" s="76">
        <f>Tableau_Lancer_la_requête_à_partir_de_Excel_Files[[#This Row],[''Montant FEDER'']]/Tableau_Lancer_la_requête_à_partir_de_Excel_Files[[#This Row],[''Coût total éligible'']]</f>
        <v>0.50000083467019674</v>
      </c>
      <c r="O101" s="77" t="s">
        <v>200</v>
      </c>
      <c r="P101" s="69" t="s">
        <v>382</v>
      </c>
      <c r="Q101" s="73" t="s">
        <v>383</v>
      </c>
      <c r="R101" s="72" t="s">
        <v>384</v>
      </c>
      <c r="S101" s="71" t="s">
        <v>627</v>
      </c>
    </row>
    <row r="102" spans="1:19" ht="28.5" x14ac:dyDescent="0.25">
      <c r="A102" s="72" t="s">
        <v>621</v>
      </c>
      <c r="B102" s="72" t="s">
        <v>461</v>
      </c>
      <c r="C102" s="73" t="s">
        <v>385</v>
      </c>
      <c r="D102" s="73" t="s">
        <v>381</v>
      </c>
      <c r="E102" s="57" t="s">
        <v>196</v>
      </c>
      <c r="F102" s="72"/>
      <c r="G102" s="72" t="s">
        <v>278</v>
      </c>
      <c r="H102" s="72" t="s">
        <v>377</v>
      </c>
      <c r="I102" s="74">
        <v>42370</v>
      </c>
      <c r="J102" s="61">
        <v>43465</v>
      </c>
      <c r="K102" s="63">
        <v>42303</v>
      </c>
      <c r="L102" s="75">
        <v>143108.35</v>
      </c>
      <c r="M102" s="65">
        <v>71554</v>
      </c>
      <c r="N102" s="76">
        <f>Tableau_Lancer_la_requête_à_partir_de_Excel_Files[[#This Row],[''Montant FEDER'']]/Tableau_Lancer_la_requête_à_partir_de_Excel_Files[[#This Row],[''Coût total éligible'']]</f>
        <v>0.49999877715031998</v>
      </c>
      <c r="O102" s="77" t="s">
        <v>200</v>
      </c>
      <c r="P102" s="69" t="s">
        <v>262</v>
      </c>
      <c r="Q102" s="73" t="s">
        <v>263</v>
      </c>
      <c r="R102" s="72" t="s">
        <v>70</v>
      </c>
      <c r="S102" s="71" t="s">
        <v>627</v>
      </c>
    </row>
    <row r="103" spans="1:19" x14ac:dyDescent="0.25">
      <c r="A103" s="72" t="s">
        <v>621</v>
      </c>
      <c r="B103" s="72" t="s">
        <v>461</v>
      </c>
      <c r="C103" s="73" t="s">
        <v>386</v>
      </c>
      <c r="D103" s="73" t="s">
        <v>381</v>
      </c>
      <c r="E103" s="57" t="s">
        <v>196</v>
      </c>
      <c r="F103" s="72"/>
      <c r="G103" s="72" t="s">
        <v>278</v>
      </c>
      <c r="H103" s="72" t="s">
        <v>377</v>
      </c>
      <c r="I103" s="74">
        <v>42370</v>
      </c>
      <c r="J103" s="61">
        <v>43465</v>
      </c>
      <c r="K103" s="63">
        <v>42303</v>
      </c>
      <c r="L103" s="75">
        <v>500093.6</v>
      </c>
      <c r="M103" s="65">
        <v>250047</v>
      </c>
      <c r="N103" s="76">
        <f>Tableau_Lancer_la_requête_à_partir_de_Excel_Files[[#This Row],[''Montant FEDER'']]/Tableau_Lancer_la_requête_à_partir_de_Excel_Files[[#This Row],[''Coût total éligible'']]</f>
        <v>0.50000039992513401</v>
      </c>
      <c r="O103" s="77" t="s">
        <v>200</v>
      </c>
      <c r="P103" s="69" t="s">
        <v>387</v>
      </c>
      <c r="Q103" s="73" t="s">
        <v>388</v>
      </c>
      <c r="R103" s="72" t="s">
        <v>43</v>
      </c>
      <c r="S103" s="71" t="s">
        <v>626</v>
      </c>
    </row>
    <row r="104" spans="1:19" ht="28.5" x14ac:dyDescent="0.25">
      <c r="A104" s="72" t="s">
        <v>621</v>
      </c>
      <c r="B104" s="72" t="s">
        <v>461</v>
      </c>
      <c r="C104" s="73" t="s">
        <v>389</v>
      </c>
      <c r="D104" s="73" t="s">
        <v>381</v>
      </c>
      <c r="E104" s="57" t="s">
        <v>196</v>
      </c>
      <c r="F104" s="72"/>
      <c r="G104" s="72" t="s">
        <v>278</v>
      </c>
      <c r="H104" s="72" t="s">
        <v>377</v>
      </c>
      <c r="I104" s="74">
        <v>42370</v>
      </c>
      <c r="J104" s="61">
        <v>43465</v>
      </c>
      <c r="K104" s="63">
        <v>42303</v>
      </c>
      <c r="L104" s="75">
        <v>172475.92</v>
      </c>
      <c r="M104" s="65">
        <v>86238</v>
      </c>
      <c r="N104" s="76">
        <f>Tableau_Lancer_la_requête_à_partir_de_Excel_Files[[#This Row],[''Montant FEDER'']]/Tableau_Lancer_la_requête_à_partir_de_Excel_Files[[#This Row],[''Coût total éligible'']]</f>
        <v>0.50000023191643217</v>
      </c>
      <c r="O104" s="77" t="s">
        <v>200</v>
      </c>
      <c r="P104" s="69" t="s">
        <v>390</v>
      </c>
      <c r="Q104" s="73" t="s">
        <v>391</v>
      </c>
      <c r="R104" s="72" t="s">
        <v>84</v>
      </c>
      <c r="S104" s="71" t="s">
        <v>459</v>
      </c>
    </row>
    <row r="105" spans="1:19" ht="42.75" x14ac:dyDescent="0.25">
      <c r="A105" s="72" t="s">
        <v>621</v>
      </c>
      <c r="B105" s="72" t="s">
        <v>461</v>
      </c>
      <c r="C105" s="73" t="s">
        <v>392</v>
      </c>
      <c r="D105" s="73" t="s">
        <v>381</v>
      </c>
      <c r="E105" s="57" t="s">
        <v>196</v>
      </c>
      <c r="F105" s="72"/>
      <c r="G105" s="72" t="s">
        <v>278</v>
      </c>
      <c r="H105" s="72" t="s">
        <v>377</v>
      </c>
      <c r="I105" s="74">
        <v>42370</v>
      </c>
      <c r="J105" s="61">
        <v>43465</v>
      </c>
      <c r="K105" s="63">
        <v>42303</v>
      </c>
      <c r="L105" s="75">
        <v>183186.38</v>
      </c>
      <c r="M105" s="65">
        <v>91593</v>
      </c>
      <c r="N105" s="76">
        <f>Tableau_Lancer_la_requête_à_partir_de_Excel_Files[[#This Row],[''Montant FEDER'']]/Tableau_Lancer_la_requête_à_partir_de_Excel_Files[[#This Row],[''Coût total éligible'']]</f>
        <v>0.49999896280498579</v>
      </c>
      <c r="O105" s="77" t="s">
        <v>200</v>
      </c>
      <c r="P105" s="69" t="s">
        <v>393</v>
      </c>
      <c r="Q105" s="73" t="s">
        <v>394</v>
      </c>
      <c r="R105" s="72" t="s">
        <v>395</v>
      </c>
      <c r="S105" s="71" t="s">
        <v>485</v>
      </c>
    </row>
    <row r="106" spans="1:19" ht="28.5" x14ac:dyDescent="0.25">
      <c r="A106" s="72" t="s">
        <v>621</v>
      </c>
      <c r="B106" s="72" t="s">
        <v>461</v>
      </c>
      <c r="C106" s="73" t="s">
        <v>396</v>
      </c>
      <c r="D106" s="73" t="s">
        <v>381</v>
      </c>
      <c r="E106" s="57" t="s">
        <v>196</v>
      </c>
      <c r="F106" s="72"/>
      <c r="G106" s="72" t="s">
        <v>278</v>
      </c>
      <c r="H106" s="72" t="s">
        <v>377</v>
      </c>
      <c r="I106" s="74">
        <v>42370</v>
      </c>
      <c r="J106" s="61">
        <v>43465</v>
      </c>
      <c r="K106" s="63">
        <v>42303</v>
      </c>
      <c r="L106" s="75">
        <v>218250.06</v>
      </c>
      <c r="M106" s="65">
        <v>109125</v>
      </c>
      <c r="N106" s="76">
        <f>Tableau_Lancer_la_requête_à_partir_de_Excel_Files[[#This Row],[''Montant FEDER'']]/Tableau_Lancer_la_requête_à_partir_de_Excel_Files[[#This Row],[''Coût total éligible'']]</f>
        <v>0.49999986254299311</v>
      </c>
      <c r="O106" s="77" t="s">
        <v>200</v>
      </c>
      <c r="P106" s="69" t="s">
        <v>397</v>
      </c>
      <c r="Q106" s="73" t="s">
        <v>398</v>
      </c>
      <c r="R106" s="72" t="s">
        <v>75</v>
      </c>
      <c r="S106" s="71" t="s">
        <v>459</v>
      </c>
    </row>
    <row r="107" spans="1:19" ht="28.5" x14ac:dyDescent="0.25">
      <c r="A107" s="72" t="s">
        <v>399</v>
      </c>
      <c r="B107" s="72" t="s">
        <v>461</v>
      </c>
      <c r="C107" s="73" t="s">
        <v>400</v>
      </c>
      <c r="D107" s="73" t="s">
        <v>401</v>
      </c>
      <c r="E107" s="57" t="s">
        <v>196</v>
      </c>
      <c r="F107" s="72"/>
      <c r="G107" s="72"/>
      <c r="H107" s="72"/>
      <c r="I107" s="74">
        <v>42278</v>
      </c>
      <c r="J107" s="61">
        <v>43008</v>
      </c>
      <c r="K107" s="63">
        <v>42303</v>
      </c>
      <c r="L107" s="75">
        <v>90590.58</v>
      </c>
      <c r="M107" s="65">
        <v>30813.41</v>
      </c>
      <c r="N107" s="76">
        <f>Tableau_Lancer_la_requête_à_partir_de_Excel_Files[[#This Row],[''Montant FEDER'']]/Tableau_Lancer_la_requête_à_partir_de_Excel_Files[[#This Row],[''Coût total éligible'']]</f>
        <v>0.34013922860412199</v>
      </c>
      <c r="O107" s="77" t="s">
        <v>402</v>
      </c>
      <c r="P107" s="69" t="s">
        <v>403</v>
      </c>
      <c r="Q107" s="73" t="s">
        <v>404</v>
      </c>
      <c r="R107" s="72" t="s">
        <v>140</v>
      </c>
      <c r="S107" s="71" t="s">
        <v>459</v>
      </c>
    </row>
    <row r="108" spans="1:19" ht="42.75" x14ac:dyDescent="0.25">
      <c r="A108" s="72" t="s">
        <v>405</v>
      </c>
      <c r="B108" s="72" t="s">
        <v>25</v>
      </c>
      <c r="C108" s="73" t="s">
        <v>406</v>
      </c>
      <c r="D108" s="73" t="s">
        <v>407</v>
      </c>
      <c r="E108" s="57" t="s">
        <v>196</v>
      </c>
      <c r="F108" s="72" t="s">
        <v>20</v>
      </c>
      <c r="G108" s="72" t="s">
        <v>20</v>
      </c>
      <c r="H108" s="72" t="s">
        <v>408</v>
      </c>
      <c r="I108" s="74">
        <v>42370</v>
      </c>
      <c r="J108" s="61">
        <v>43465</v>
      </c>
      <c r="K108" s="63">
        <v>42303</v>
      </c>
      <c r="L108" s="75">
        <v>408393.06</v>
      </c>
      <c r="M108" s="75">
        <v>163357.22</v>
      </c>
      <c r="N108" s="78">
        <f>Tableau_Lancer_la_requête_à_partir_de_Excel_Files[[#This Row],[''Montant FEDER'']]/Tableau_Lancer_la_requête_à_partir_de_Excel_Files[[#This Row],[''Coût total éligible'']]</f>
        <v>0.39999999020551424</v>
      </c>
      <c r="O108" s="77" t="s">
        <v>198</v>
      </c>
      <c r="P108" s="69" t="s">
        <v>409</v>
      </c>
      <c r="Q108" s="73" t="s">
        <v>410</v>
      </c>
      <c r="R108" s="72" t="s">
        <v>294</v>
      </c>
      <c r="S108" s="71" t="s">
        <v>626</v>
      </c>
    </row>
    <row r="109" spans="1:19" ht="42.75" x14ac:dyDescent="0.25">
      <c r="A109" s="72" t="s">
        <v>411</v>
      </c>
      <c r="B109" s="72" t="s">
        <v>25</v>
      </c>
      <c r="C109" s="73" t="s">
        <v>412</v>
      </c>
      <c r="D109" s="73" t="s">
        <v>413</v>
      </c>
      <c r="E109" s="57" t="s">
        <v>196</v>
      </c>
      <c r="F109" s="72" t="s">
        <v>20</v>
      </c>
      <c r="G109" s="72" t="s">
        <v>20</v>
      </c>
      <c r="H109" s="72" t="s">
        <v>408</v>
      </c>
      <c r="I109" s="74">
        <v>42370</v>
      </c>
      <c r="J109" s="61">
        <v>43465</v>
      </c>
      <c r="K109" s="63">
        <v>42338</v>
      </c>
      <c r="L109" s="75">
        <v>101466.5</v>
      </c>
      <c r="M109" s="75">
        <v>40586.6</v>
      </c>
      <c r="N109" s="78">
        <f>Tableau_Lancer_la_requête_à_partir_de_Excel_Files[[#This Row],[''Montant FEDER'']]/Tableau_Lancer_la_requête_à_partir_de_Excel_Files[[#This Row],[''Coût total éligible'']]</f>
        <v>0.39999999999999997</v>
      </c>
      <c r="O109" s="77" t="s">
        <v>198</v>
      </c>
      <c r="P109" s="69" t="s">
        <v>414</v>
      </c>
      <c r="Q109" s="73" t="s">
        <v>415</v>
      </c>
      <c r="R109" s="72" t="s">
        <v>127</v>
      </c>
      <c r="S109" s="71" t="s">
        <v>626</v>
      </c>
    </row>
    <row r="110" spans="1:19" ht="42.75" x14ac:dyDescent="0.25">
      <c r="A110" s="72" t="s">
        <v>416</v>
      </c>
      <c r="B110" s="72" t="s">
        <v>25</v>
      </c>
      <c r="C110" s="73" t="s">
        <v>417</v>
      </c>
      <c r="D110" s="73" t="s">
        <v>407</v>
      </c>
      <c r="E110" s="57" t="s">
        <v>196</v>
      </c>
      <c r="F110" s="72" t="s">
        <v>20</v>
      </c>
      <c r="G110" s="72" t="s">
        <v>20</v>
      </c>
      <c r="H110" s="72" t="s">
        <v>408</v>
      </c>
      <c r="I110" s="74">
        <v>42370</v>
      </c>
      <c r="J110" s="61">
        <v>43465</v>
      </c>
      <c r="K110" s="63">
        <v>42338</v>
      </c>
      <c r="L110" s="75">
        <v>599168.87999999989</v>
      </c>
      <c r="M110" s="75">
        <v>239667.55</v>
      </c>
      <c r="N110" s="78">
        <f>Tableau_Lancer_la_requête_à_partir_de_Excel_Files[[#This Row],[''Montant FEDER'']]/Tableau_Lancer_la_requête_à_partir_de_Excel_Files[[#This Row],[''Coût total éligible'']]</f>
        <v>0.399999996662043</v>
      </c>
      <c r="O110" s="77" t="s">
        <v>198</v>
      </c>
      <c r="P110" s="69" t="s">
        <v>418</v>
      </c>
      <c r="Q110" s="73" t="s">
        <v>419</v>
      </c>
      <c r="R110" s="72" t="s">
        <v>294</v>
      </c>
      <c r="S110" s="71" t="s">
        <v>626</v>
      </c>
    </row>
    <row r="111" spans="1:19" ht="28.5" x14ac:dyDescent="0.25">
      <c r="A111" s="72" t="s">
        <v>622</v>
      </c>
      <c r="B111" s="72" t="s">
        <v>25</v>
      </c>
      <c r="C111" s="73" t="s">
        <v>420</v>
      </c>
      <c r="D111" s="73" t="s">
        <v>421</v>
      </c>
      <c r="E111" s="57" t="s">
        <v>196</v>
      </c>
      <c r="F111" s="72" t="s">
        <v>20</v>
      </c>
      <c r="G111" s="72"/>
      <c r="H111" s="72"/>
      <c r="I111" s="74">
        <v>42217</v>
      </c>
      <c r="J111" s="61">
        <v>43100</v>
      </c>
      <c r="K111" s="63">
        <v>42303</v>
      </c>
      <c r="L111" s="75">
        <v>258758.82</v>
      </c>
      <c r="M111" s="75">
        <v>102859</v>
      </c>
      <c r="N111" s="78">
        <f>Tableau_Lancer_la_requête_à_partir_de_Excel_Files[[#This Row],[''Montant FEDER'']]/Tableau_Lancer_la_requête_à_partir_de_Excel_Files[[#This Row],[''Coût total éligible'']]</f>
        <v>0.39750915543671128</v>
      </c>
      <c r="O111" s="77" t="s">
        <v>422</v>
      </c>
      <c r="P111" s="69" t="s">
        <v>423</v>
      </c>
      <c r="Q111" s="73" t="s">
        <v>424</v>
      </c>
      <c r="R111" s="72" t="s">
        <v>39</v>
      </c>
      <c r="S111" s="71" t="s">
        <v>626</v>
      </c>
    </row>
    <row r="112" spans="1:19" ht="28.5" x14ac:dyDescent="0.25">
      <c r="A112" s="72" t="s">
        <v>635</v>
      </c>
      <c r="B112" s="72" t="s">
        <v>461</v>
      </c>
      <c r="C112" s="73" t="s">
        <v>426</v>
      </c>
      <c r="D112" s="73" t="s">
        <v>427</v>
      </c>
      <c r="E112" s="57" t="s">
        <v>196</v>
      </c>
      <c r="F112" s="72" t="s">
        <v>20</v>
      </c>
      <c r="G112" s="72" t="s">
        <v>278</v>
      </c>
      <c r="H112" s="72" t="s">
        <v>425</v>
      </c>
      <c r="I112" s="74">
        <v>42278</v>
      </c>
      <c r="J112" s="61">
        <v>43373</v>
      </c>
      <c r="K112" s="63">
        <v>42303</v>
      </c>
      <c r="L112" s="75">
        <v>111400</v>
      </c>
      <c r="M112" s="75">
        <v>48000</v>
      </c>
      <c r="N112" s="78">
        <f>Tableau_Lancer_la_requête_à_partir_de_Excel_Files[[#This Row],[''Montant FEDER'']]/Tableau_Lancer_la_requête_à_partir_de_Excel_Files[[#This Row],[''Coût total éligible'']]</f>
        <v>0.43087971274685816</v>
      </c>
      <c r="O112" s="77" t="s">
        <v>428</v>
      </c>
      <c r="P112" s="69" t="s">
        <v>429</v>
      </c>
      <c r="Q112" s="73" t="s">
        <v>430</v>
      </c>
      <c r="R112" s="72" t="s">
        <v>349</v>
      </c>
      <c r="S112" s="71" t="s">
        <v>350</v>
      </c>
    </row>
    <row r="113" spans="1:19" ht="28.5" x14ac:dyDescent="0.25">
      <c r="A113" s="72" t="s">
        <v>635</v>
      </c>
      <c r="B113" s="72" t="s">
        <v>461</v>
      </c>
      <c r="C113" s="73" t="s">
        <v>431</v>
      </c>
      <c r="D113" s="73" t="s">
        <v>427</v>
      </c>
      <c r="E113" s="57" t="s">
        <v>196</v>
      </c>
      <c r="F113" s="72" t="s">
        <v>20</v>
      </c>
      <c r="G113" s="72" t="s">
        <v>278</v>
      </c>
      <c r="H113" s="72" t="s">
        <v>425</v>
      </c>
      <c r="I113" s="74">
        <v>42278</v>
      </c>
      <c r="J113" s="61">
        <v>43373</v>
      </c>
      <c r="K113" s="63">
        <v>42303</v>
      </c>
      <c r="L113" s="75">
        <v>45044.6</v>
      </c>
      <c r="M113" s="75">
        <v>11371.47</v>
      </c>
      <c r="N113" s="78">
        <f>Tableau_Lancer_la_requête_à_partir_de_Excel_Files[[#This Row],[''Montant FEDER'']]/Tableau_Lancer_la_requête_à_partir_de_Excel_Files[[#This Row],[''Coût total éligible'']]</f>
        <v>0.25244912819738657</v>
      </c>
      <c r="O113" s="77" t="s">
        <v>432</v>
      </c>
      <c r="P113" s="69" t="s">
        <v>390</v>
      </c>
      <c r="Q113" s="73" t="s">
        <v>391</v>
      </c>
      <c r="R113" s="72" t="s">
        <v>84</v>
      </c>
      <c r="S113" s="71" t="s">
        <v>459</v>
      </c>
    </row>
    <row r="114" spans="1:19" x14ac:dyDescent="0.25">
      <c r="A114" s="72" t="s">
        <v>635</v>
      </c>
      <c r="B114" s="72" t="s">
        <v>461</v>
      </c>
      <c r="C114" s="73" t="s">
        <v>433</v>
      </c>
      <c r="D114" s="73" t="s">
        <v>427</v>
      </c>
      <c r="E114" s="57" t="s">
        <v>196</v>
      </c>
      <c r="F114" s="72" t="s">
        <v>20</v>
      </c>
      <c r="G114" s="72" t="s">
        <v>278</v>
      </c>
      <c r="H114" s="72" t="s">
        <v>425</v>
      </c>
      <c r="I114" s="74">
        <v>42278</v>
      </c>
      <c r="J114" s="61">
        <v>43373</v>
      </c>
      <c r="K114" s="63">
        <v>42303</v>
      </c>
      <c r="L114" s="75">
        <v>42703.62</v>
      </c>
      <c r="M114" s="75">
        <v>10765.27</v>
      </c>
      <c r="N114" s="78">
        <f>Tableau_Lancer_la_requête_à_partir_de_Excel_Files[[#This Row],[''Montant FEDER'']]/Tableau_Lancer_la_requête_à_partir_de_Excel_Files[[#This Row],[''Coût total éligible'']]</f>
        <v>0.25209267973066452</v>
      </c>
      <c r="O114" s="77" t="s">
        <v>434</v>
      </c>
      <c r="P114" s="69" t="s">
        <v>414</v>
      </c>
      <c r="Q114" s="73" t="s">
        <v>415</v>
      </c>
      <c r="R114" s="72" t="s">
        <v>127</v>
      </c>
      <c r="S114" s="71" t="s">
        <v>626</v>
      </c>
    </row>
    <row r="115" spans="1:19" ht="28.5" x14ac:dyDescent="0.25">
      <c r="A115" s="72" t="s">
        <v>635</v>
      </c>
      <c r="B115" s="72" t="s">
        <v>461</v>
      </c>
      <c r="C115" s="73" t="s">
        <v>435</v>
      </c>
      <c r="D115" s="73" t="s">
        <v>427</v>
      </c>
      <c r="E115" s="57" t="s">
        <v>196</v>
      </c>
      <c r="F115" s="72" t="s">
        <v>20</v>
      </c>
      <c r="G115" s="72" t="s">
        <v>278</v>
      </c>
      <c r="H115" s="72" t="s">
        <v>425</v>
      </c>
      <c r="I115" s="74">
        <v>42278</v>
      </c>
      <c r="J115" s="61">
        <v>43373</v>
      </c>
      <c r="K115" s="63">
        <v>42303</v>
      </c>
      <c r="L115" s="75">
        <v>116706.45</v>
      </c>
      <c r="M115" s="75">
        <v>29462.45</v>
      </c>
      <c r="N115" s="78">
        <f>Tableau_Lancer_la_requête_à_partir_de_Excel_Files[[#This Row],[''Montant FEDER'']]/Tableau_Lancer_la_requête_à_partir_de_Excel_Files[[#This Row],[''Coût total éligible'']]</f>
        <v>0.25244920053690262</v>
      </c>
      <c r="O115" s="77" t="s">
        <v>432</v>
      </c>
      <c r="P115" s="69" t="s">
        <v>134</v>
      </c>
      <c r="Q115" s="73" t="s">
        <v>135</v>
      </c>
      <c r="R115" s="72" t="s">
        <v>75</v>
      </c>
      <c r="S115" s="71" t="s">
        <v>459</v>
      </c>
    </row>
    <row r="116" spans="1:19" ht="28.5" x14ac:dyDescent="0.25">
      <c r="A116" s="72" t="s">
        <v>523</v>
      </c>
      <c r="B116" s="72" t="s">
        <v>461</v>
      </c>
      <c r="C116" s="73" t="s">
        <v>436</v>
      </c>
      <c r="D116" s="73" t="s">
        <v>437</v>
      </c>
      <c r="E116" s="57" t="s">
        <v>196</v>
      </c>
      <c r="F116" s="72" t="s">
        <v>20</v>
      </c>
      <c r="G116" s="72"/>
      <c r="H116" s="72"/>
      <c r="I116" s="74">
        <v>42370</v>
      </c>
      <c r="J116" s="61">
        <v>43465</v>
      </c>
      <c r="K116" s="63">
        <v>42303</v>
      </c>
      <c r="L116" s="75">
        <v>270620.49</v>
      </c>
      <c r="M116" s="75">
        <v>100000</v>
      </c>
      <c r="N116" s="78">
        <f>Tableau_Lancer_la_requête_à_partir_de_Excel_Files[[#This Row],[''Montant FEDER'']]/Tableau_Lancer_la_requête_à_partir_de_Excel_Files[[#This Row],[''Coût total éligible'']]</f>
        <v>0.36952116966457343</v>
      </c>
      <c r="O116" s="77" t="s">
        <v>438</v>
      </c>
      <c r="P116" s="69" t="s">
        <v>327</v>
      </c>
      <c r="Q116" s="73" t="s">
        <v>328</v>
      </c>
      <c r="R116" s="72" t="s">
        <v>24</v>
      </c>
      <c r="S116" s="71" t="s">
        <v>459</v>
      </c>
    </row>
    <row r="117" spans="1:19" ht="28.5" x14ac:dyDescent="0.25">
      <c r="A117" s="72" t="s">
        <v>636</v>
      </c>
      <c r="B117" s="72" t="s">
        <v>461</v>
      </c>
      <c r="C117" s="73" t="s">
        <v>14</v>
      </c>
      <c r="D117" s="73" t="s">
        <v>439</v>
      </c>
      <c r="E117" s="57" t="s">
        <v>196</v>
      </c>
      <c r="F117" s="72" t="s">
        <v>20</v>
      </c>
      <c r="G117" s="72"/>
      <c r="H117" s="72"/>
      <c r="I117" s="74">
        <v>42005</v>
      </c>
      <c r="J117" s="61">
        <v>43100</v>
      </c>
      <c r="K117" s="63">
        <v>42303</v>
      </c>
      <c r="L117" s="75">
        <v>167596.72</v>
      </c>
      <c r="M117" s="75">
        <v>57317</v>
      </c>
      <c r="N117" s="78">
        <f>Tableau_Lancer_la_requête_à_partir_de_Excel_Files[[#This Row],[''Montant FEDER'']]/Tableau_Lancer_la_requête_à_partir_de_Excel_Files[[#This Row],[''Coût total éligible'']]</f>
        <v>0.34199356646120521</v>
      </c>
      <c r="O117" s="77" t="s">
        <v>440</v>
      </c>
      <c r="P117" s="69" t="s">
        <v>16</v>
      </c>
      <c r="Q117" s="73" t="s">
        <v>17</v>
      </c>
      <c r="R117" s="72" t="s">
        <v>9</v>
      </c>
      <c r="S117" s="71" t="s">
        <v>459</v>
      </c>
    </row>
    <row r="118" spans="1:19" ht="28.5" x14ac:dyDescent="0.25">
      <c r="A118" s="72" t="s">
        <v>623</v>
      </c>
      <c r="B118" s="72" t="s">
        <v>461</v>
      </c>
      <c r="C118" s="73" t="s">
        <v>441</v>
      </c>
      <c r="D118" s="73" t="s">
        <v>442</v>
      </c>
      <c r="E118" s="57" t="s">
        <v>196</v>
      </c>
      <c r="F118" s="72" t="s">
        <v>20</v>
      </c>
      <c r="G118" s="72"/>
      <c r="H118" s="72"/>
      <c r="I118" s="74">
        <v>42370</v>
      </c>
      <c r="J118" s="61">
        <v>43465</v>
      </c>
      <c r="K118" s="63">
        <v>42303</v>
      </c>
      <c r="L118" s="75">
        <v>56684.27</v>
      </c>
      <c r="M118" s="75">
        <v>28342</v>
      </c>
      <c r="N118" s="78">
        <f>Tableau_Lancer_la_requête_à_partir_de_Excel_Files[[#This Row],[''Montant FEDER'']]/Tableau_Lancer_la_requête_à_partir_de_Excel_Files[[#This Row],[''Coût total éligible'']]</f>
        <v>0.49999761838689993</v>
      </c>
      <c r="O118" s="77" t="s">
        <v>200</v>
      </c>
      <c r="P118" s="69" t="s">
        <v>54</v>
      </c>
      <c r="Q118" s="73" t="s">
        <v>55</v>
      </c>
      <c r="R118" s="72" t="s">
        <v>56</v>
      </c>
      <c r="S118" s="71" t="s">
        <v>459</v>
      </c>
    </row>
    <row r="119" spans="1:19" ht="28.5" x14ac:dyDescent="0.25">
      <c r="A119" s="72" t="s">
        <v>637</v>
      </c>
      <c r="B119" s="72" t="s">
        <v>461</v>
      </c>
      <c r="C119" s="73" t="s">
        <v>443</v>
      </c>
      <c r="D119" s="73" t="s">
        <v>444</v>
      </c>
      <c r="E119" s="57" t="s">
        <v>445</v>
      </c>
      <c r="F119" s="72" t="s">
        <v>20</v>
      </c>
      <c r="G119" s="72"/>
      <c r="H119" s="72"/>
      <c r="I119" s="74">
        <v>42156</v>
      </c>
      <c r="J119" s="61">
        <v>43251</v>
      </c>
      <c r="K119" s="63">
        <v>42303</v>
      </c>
      <c r="L119" s="75">
        <v>245746.12</v>
      </c>
      <c r="M119" s="75">
        <v>100000</v>
      </c>
      <c r="N119" s="78">
        <f>Tableau_Lancer_la_requête_à_partir_de_Excel_Files[[#This Row],[''Montant FEDER'']]/Tableau_Lancer_la_requête_à_partir_de_Excel_Files[[#This Row],[''Coût total éligible'']]</f>
        <v>0.40692402386658233</v>
      </c>
      <c r="O119" s="77" t="s">
        <v>446</v>
      </c>
      <c r="P119" s="69" t="s">
        <v>117</v>
      </c>
      <c r="Q119" s="73" t="s">
        <v>118</v>
      </c>
      <c r="R119" s="72" t="s">
        <v>39</v>
      </c>
      <c r="S119" s="71" t="s">
        <v>626</v>
      </c>
    </row>
    <row r="120" spans="1:19" ht="28.5" x14ac:dyDescent="0.25">
      <c r="A120" s="72" t="s">
        <v>524</v>
      </c>
      <c r="B120" s="72" t="s">
        <v>461</v>
      </c>
      <c r="C120" s="73" t="s">
        <v>525</v>
      </c>
      <c r="D120" s="73" t="s">
        <v>526</v>
      </c>
      <c r="E120" s="57"/>
      <c r="F120" s="72"/>
      <c r="G120" s="72" t="s">
        <v>20</v>
      </c>
      <c r="H120" s="72" t="s">
        <v>638</v>
      </c>
      <c r="I120" s="74">
        <v>42461</v>
      </c>
      <c r="J120" s="61">
        <v>43190</v>
      </c>
      <c r="K120" s="63">
        <v>42523</v>
      </c>
      <c r="L120" s="75">
        <v>170000</v>
      </c>
      <c r="M120" s="75">
        <v>85000</v>
      </c>
      <c r="N120" s="78">
        <f>Tableau_Lancer_la_requête_à_partir_de_Excel_Files[[#This Row],[''Montant FEDER'']]/Tableau_Lancer_la_requête_à_partir_de_Excel_Files[[#This Row],[''Coût total éligible'']]</f>
        <v>0.5</v>
      </c>
      <c r="O120" s="77" t="s">
        <v>200</v>
      </c>
      <c r="P120" s="69" t="s">
        <v>527</v>
      </c>
      <c r="Q120" s="73" t="s">
        <v>528</v>
      </c>
      <c r="R120" s="72" t="s">
        <v>84</v>
      </c>
      <c r="S120" s="71" t="s">
        <v>459</v>
      </c>
    </row>
    <row r="121" spans="1:19" ht="28.5" x14ac:dyDescent="0.25">
      <c r="A121" s="72" t="s">
        <v>529</v>
      </c>
      <c r="B121" s="72" t="s">
        <v>461</v>
      </c>
      <c r="C121" s="73" t="s">
        <v>530</v>
      </c>
      <c r="D121" s="73" t="s">
        <v>526</v>
      </c>
      <c r="E121" s="57"/>
      <c r="F121" s="72"/>
      <c r="G121" s="72" t="s">
        <v>20</v>
      </c>
      <c r="H121" s="72" t="s">
        <v>638</v>
      </c>
      <c r="I121" s="74">
        <v>42461</v>
      </c>
      <c r="J121" s="61">
        <v>43190</v>
      </c>
      <c r="K121" s="63">
        <v>42523</v>
      </c>
      <c r="L121" s="75">
        <v>169966.81</v>
      </c>
      <c r="M121" s="75">
        <v>84983.4</v>
      </c>
      <c r="N121" s="78">
        <f>Tableau_Lancer_la_requête_à_partir_de_Excel_Files[[#This Row],[''Montant FEDER'']]/Tableau_Lancer_la_requête_à_partir_de_Excel_Files[[#This Row],[''Coût total éligible'']]</f>
        <v>0.4999999705824919</v>
      </c>
      <c r="O121" s="77" t="s">
        <v>200</v>
      </c>
      <c r="P121" s="69" t="s">
        <v>414</v>
      </c>
      <c r="Q121" s="73" t="s">
        <v>415</v>
      </c>
      <c r="R121" s="72" t="s">
        <v>127</v>
      </c>
      <c r="S121" s="71" t="s">
        <v>626</v>
      </c>
    </row>
    <row r="122" spans="1:19" x14ac:dyDescent="0.25">
      <c r="A122" s="72" t="s">
        <v>531</v>
      </c>
      <c r="B122" s="72" t="s">
        <v>461</v>
      </c>
      <c r="C122" s="73" t="s">
        <v>532</v>
      </c>
      <c r="D122" s="73" t="s">
        <v>526</v>
      </c>
      <c r="E122" s="57"/>
      <c r="F122" s="72"/>
      <c r="G122" s="72" t="s">
        <v>20</v>
      </c>
      <c r="H122" s="72" t="s">
        <v>638</v>
      </c>
      <c r="I122" s="74">
        <v>42461</v>
      </c>
      <c r="J122" s="61">
        <v>43190</v>
      </c>
      <c r="K122" s="63">
        <v>42523</v>
      </c>
      <c r="L122" s="75">
        <v>229791.10000000003</v>
      </c>
      <c r="M122" s="75">
        <v>100703.77</v>
      </c>
      <c r="N122" s="78">
        <f>Tableau_Lancer_la_requête_à_partir_de_Excel_Files[[#This Row],[''Montant FEDER'']]/Tableau_Lancer_la_requête_à_partir_de_Excel_Files[[#This Row],[''Coût total éligible'']]</f>
        <v>0.43824051497207678</v>
      </c>
      <c r="O122" s="77" t="s">
        <v>533</v>
      </c>
      <c r="P122" s="69" t="s">
        <v>534</v>
      </c>
      <c r="Q122" s="73" t="s">
        <v>535</v>
      </c>
      <c r="R122" s="72" t="s">
        <v>30</v>
      </c>
      <c r="S122" s="71" t="s">
        <v>626</v>
      </c>
    </row>
    <row r="123" spans="1:19" ht="28.5" x14ac:dyDescent="0.25">
      <c r="A123" s="72" t="s">
        <v>536</v>
      </c>
      <c r="B123" s="72" t="s">
        <v>461</v>
      </c>
      <c r="C123" s="73" t="s">
        <v>537</v>
      </c>
      <c r="D123" s="73" t="s">
        <v>526</v>
      </c>
      <c r="E123" s="57"/>
      <c r="F123" s="72"/>
      <c r="G123" s="72" t="s">
        <v>20</v>
      </c>
      <c r="H123" s="72" t="s">
        <v>638</v>
      </c>
      <c r="I123" s="74">
        <v>42461</v>
      </c>
      <c r="J123" s="61">
        <v>43190</v>
      </c>
      <c r="K123" s="63">
        <v>42523</v>
      </c>
      <c r="L123" s="75">
        <v>164531.6165</v>
      </c>
      <c r="M123" s="75">
        <v>82206.47</v>
      </c>
      <c r="N123" s="78">
        <f>Tableau_Lancer_la_requête_à_partir_de_Excel_Files[[#This Row],[''Montant FEDER'']]/Tableau_Lancer_la_requête_à_partir_de_Excel_Files[[#This Row],[''Coût total éligible'']]</f>
        <v>0.49963935047097774</v>
      </c>
      <c r="O123" s="77" t="s">
        <v>538</v>
      </c>
      <c r="P123" s="69" t="s">
        <v>539</v>
      </c>
      <c r="Q123" s="73" t="s">
        <v>540</v>
      </c>
      <c r="R123" s="72" t="s">
        <v>13</v>
      </c>
      <c r="S123" s="71" t="s">
        <v>459</v>
      </c>
    </row>
    <row r="124" spans="1:19" ht="28.5" x14ac:dyDescent="0.25">
      <c r="A124" s="72" t="s">
        <v>541</v>
      </c>
      <c r="B124" s="72" t="s">
        <v>258</v>
      </c>
      <c r="C124" s="73" t="s">
        <v>530</v>
      </c>
      <c r="D124" s="73" t="s">
        <v>542</v>
      </c>
      <c r="E124" s="57"/>
      <c r="F124" s="72"/>
      <c r="G124" s="72" t="s">
        <v>20</v>
      </c>
      <c r="H124" s="72"/>
      <c r="I124" s="74">
        <v>42491</v>
      </c>
      <c r="J124" s="61">
        <v>43220</v>
      </c>
      <c r="K124" s="63">
        <v>42523</v>
      </c>
      <c r="L124" s="75">
        <v>190135</v>
      </c>
      <c r="M124" s="75">
        <v>92818.04</v>
      </c>
      <c r="N124" s="78">
        <f>Tableau_Lancer_la_requête_à_partir_de_Excel_Files[[#This Row],[''Montant FEDER'']]/Tableau_Lancer_la_requête_à_partir_de_Excel_Files[[#This Row],[''Coût total éligible'']]</f>
        <v>0.48816914297735814</v>
      </c>
      <c r="O124" s="77" t="s">
        <v>543</v>
      </c>
      <c r="P124" s="69" t="s">
        <v>414</v>
      </c>
      <c r="Q124" s="73" t="s">
        <v>415</v>
      </c>
      <c r="R124" s="72" t="s">
        <v>127</v>
      </c>
      <c r="S124" s="71" t="s">
        <v>626</v>
      </c>
    </row>
    <row r="125" spans="1:19" ht="28.5" x14ac:dyDescent="0.25">
      <c r="A125" s="72" t="s">
        <v>487</v>
      </c>
      <c r="B125" s="72" t="s">
        <v>258</v>
      </c>
      <c r="C125" s="73" t="s">
        <v>319</v>
      </c>
      <c r="D125" s="73" t="s">
        <v>544</v>
      </c>
      <c r="E125" s="57"/>
      <c r="F125" s="72"/>
      <c r="G125" s="72" t="s">
        <v>20</v>
      </c>
      <c r="H125" s="72"/>
      <c r="I125" s="74">
        <v>42491</v>
      </c>
      <c r="J125" s="61">
        <v>43220</v>
      </c>
      <c r="K125" s="63">
        <v>42523</v>
      </c>
      <c r="L125" s="75">
        <v>71390</v>
      </c>
      <c r="M125" s="75">
        <v>29983.8</v>
      </c>
      <c r="N125" s="78">
        <f>Tableau_Lancer_la_requête_à_partir_de_Excel_Files[[#This Row],[''Montant FEDER'']]/Tableau_Lancer_la_requête_à_partir_de_Excel_Files[[#This Row],[''Coût total éligible'']]</f>
        <v>0.42</v>
      </c>
      <c r="O125" s="77" t="s">
        <v>545</v>
      </c>
      <c r="P125" s="69" t="s">
        <v>134</v>
      </c>
      <c r="Q125" s="73" t="s">
        <v>135</v>
      </c>
      <c r="R125" s="72" t="s">
        <v>75</v>
      </c>
      <c r="S125" s="71" t="s">
        <v>459</v>
      </c>
    </row>
    <row r="126" spans="1:19" ht="42.75" x14ac:dyDescent="0.25">
      <c r="A126" s="72" t="s">
        <v>546</v>
      </c>
      <c r="B126" s="72" t="s">
        <v>258</v>
      </c>
      <c r="C126" s="73" t="s">
        <v>547</v>
      </c>
      <c r="D126" s="73" t="s">
        <v>548</v>
      </c>
      <c r="E126" s="57"/>
      <c r="F126" s="72"/>
      <c r="G126" s="72" t="s">
        <v>20</v>
      </c>
      <c r="H126" s="72"/>
      <c r="I126" s="74">
        <v>42491</v>
      </c>
      <c r="J126" s="61">
        <v>43220</v>
      </c>
      <c r="K126" s="63">
        <v>42523</v>
      </c>
      <c r="L126" s="75">
        <v>287875.06</v>
      </c>
      <c r="M126" s="75">
        <v>122397.54</v>
      </c>
      <c r="N126" s="78">
        <f>Tableau_Lancer_la_requête_à_partir_de_Excel_Files[[#This Row],[''Montant FEDER'']]/Tableau_Lancer_la_requête_à_partir_de_Excel_Files[[#This Row],[''Coût total éligible'']]</f>
        <v>0.42517590790949378</v>
      </c>
      <c r="O126" s="77" t="s">
        <v>549</v>
      </c>
      <c r="P126" s="69" t="s">
        <v>550</v>
      </c>
      <c r="Q126" s="73" t="s">
        <v>551</v>
      </c>
      <c r="R126" s="72" t="s">
        <v>140</v>
      </c>
      <c r="S126" s="71" t="s">
        <v>459</v>
      </c>
    </row>
    <row r="127" spans="1:19" ht="42.75" x14ac:dyDescent="0.25">
      <c r="A127" s="72" t="s">
        <v>552</v>
      </c>
      <c r="B127" s="72" t="s">
        <v>258</v>
      </c>
      <c r="C127" s="73" t="s">
        <v>319</v>
      </c>
      <c r="D127" s="73" t="s">
        <v>548</v>
      </c>
      <c r="E127" s="57"/>
      <c r="F127" s="72"/>
      <c r="G127" s="72" t="s">
        <v>20</v>
      </c>
      <c r="H127" s="72"/>
      <c r="I127" s="74">
        <v>42491</v>
      </c>
      <c r="J127" s="61">
        <v>43220</v>
      </c>
      <c r="K127" s="63">
        <v>42523</v>
      </c>
      <c r="L127" s="75">
        <v>137824</v>
      </c>
      <c r="M127" s="75">
        <v>54782.400000000001</v>
      </c>
      <c r="N127" s="78">
        <f>Tableau_Lancer_la_requête_à_partir_de_Excel_Files[[#This Row],[''Montant FEDER'']]/Tableau_Lancer_la_requête_à_partir_de_Excel_Files[[#This Row],[''Coût total éligible'']]</f>
        <v>0.39748084513582543</v>
      </c>
      <c r="O127" s="77" t="s">
        <v>422</v>
      </c>
      <c r="P127" s="69" t="s">
        <v>134</v>
      </c>
      <c r="Q127" s="73" t="s">
        <v>135</v>
      </c>
      <c r="R127" s="72" t="s">
        <v>75</v>
      </c>
      <c r="S127" s="71" t="s">
        <v>459</v>
      </c>
    </row>
    <row r="128" spans="1:19" ht="28.5" x14ac:dyDescent="0.25">
      <c r="A128" s="72" t="s">
        <v>553</v>
      </c>
      <c r="B128" s="72" t="s">
        <v>5</v>
      </c>
      <c r="C128" s="73" t="s">
        <v>554</v>
      </c>
      <c r="D128" s="73" t="s">
        <v>555</v>
      </c>
      <c r="E128" s="57"/>
      <c r="F128" s="72" t="s">
        <v>20</v>
      </c>
      <c r="G128" s="72"/>
      <c r="H128" s="72"/>
      <c r="I128" s="74">
        <v>42370</v>
      </c>
      <c r="J128" s="61">
        <v>43100</v>
      </c>
      <c r="K128" s="63">
        <v>42523</v>
      </c>
      <c r="L128" s="75">
        <v>155950.95000000001</v>
      </c>
      <c r="M128" s="75">
        <v>77975.47</v>
      </c>
      <c r="N128" s="78">
        <f>Tableau_Lancer_la_requête_à_partir_de_Excel_Files[[#This Row],[''Montant FEDER'']]/Tableau_Lancer_la_requête_à_partir_de_Excel_Files[[#This Row],[''Coût total éligible'']]</f>
        <v>0.4999999679386371</v>
      </c>
      <c r="O128" s="77" t="s">
        <v>200</v>
      </c>
      <c r="P128" s="69" t="s">
        <v>11</v>
      </c>
      <c r="Q128" s="73" t="s">
        <v>12</v>
      </c>
      <c r="R128" s="72" t="s">
        <v>13</v>
      </c>
      <c r="S128" s="71" t="s">
        <v>459</v>
      </c>
    </row>
    <row r="129" spans="1:19" ht="57" x14ac:dyDescent="0.25">
      <c r="A129" s="72" t="s">
        <v>556</v>
      </c>
      <c r="B129" s="72" t="s">
        <v>338</v>
      </c>
      <c r="C129" s="73" t="s">
        <v>557</v>
      </c>
      <c r="D129" s="73" t="s">
        <v>558</v>
      </c>
      <c r="E129" s="57"/>
      <c r="F129" s="72" t="s">
        <v>20</v>
      </c>
      <c r="G129" s="72"/>
      <c r="H129" s="72"/>
      <c r="I129" s="74">
        <v>42370</v>
      </c>
      <c r="J129" s="61">
        <v>42916</v>
      </c>
      <c r="K129" s="63">
        <v>42523</v>
      </c>
      <c r="L129" s="75">
        <v>54843.63</v>
      </c>
      <c r="M129" s="75">
        <v>25086.57</v>
      </c>
      <c r="N129" s="78">
        <f>Tableau_Lancer_la_requête_à_partir_de_Excel_Files[[#This Row],[''Montant FEDER'']]/Tableau_Lancer_la_requête_à_partir_de_Excel_Files[[#This Row],[''Coût total éligible'']]</f>
        <v>0.45741994102140943</v>
      </c>
      <c r="O129" s="77" t="s">
        <v>559</v>
      </c>
      <c r="P129" s="69" t="s">
        <v>117</v>
      </c>
      <c r="Q129" s="73" t="s">
        <v>560</v>
      </c>
      <c r="R129" s="72" t="s">
        <v>39</v>
      </c>
      <c r="S129" s="71" t="s">
        <v>626</v>
      </c>
    </row>
    <row r="130" spans="1:19" ht="28.5" x14ac:dyDescent="0.25">
      <c r="A130" s="72" t="s">
        <v>561</v>
      </c>
      <c r="B130" s="72" t="s">
        <v>338</v>
      </c>
      <c r="C130" s="73" t="s">
        <v>557</v>
      </c>
      <c r="D130" s="73" t="s">
        <v>562</v>
      </c>
      <c r="E130" s="57"/>
      <c r="F130" s="72" t="s">
        <v>20</v>
      </c>
      <c r="G130" s="72"/>
      <c r="H130" s="72"/>
      <c r="I130" s="74">
        <v>42370</v>
      </c>
      <c r="J130" s="61">
        <v>43099</v>
      </c>
      <c r="K130" s="63">
        <v>42523</v>
      </c>
      <c r="L130" s="75">
        <v>106415.9</v>
      </c>
      <c r="M130" s="75">
        <v>51136.2</v>
      </c>
      <c r="N130" s="78">
        <f>Tableau_Lancer_la_requête_à_partir_de_Excel_Files[[#This Row],[''Montant FEDER'']]/Tableau_Lancer_la_requête_à_partir_de_Excel_Files[[#This Row],[''Coût total éligible'']]</f>
        <v>0.48053157469889368</v>
      </c>
      <c r="O130" s="77" t="s">
        <v>563</v>
      </c>
      <c r="P130" s="69" t="s">
        <v>117</v>
      </c>
      <c r="Q130" s="73" t="s">
        <v>560</v>
      </c>
      <c r="R130" s="72" t="s">
        <v>39</v>
      </c>
      <c r="S130" s="71" t="s">
        <v>626</v>
      </c>
    </row>
    <row r="131" spans="1:19" ht="42.75" x14ac:dyDescent="0.25">
      <c r="A131" s="72" t="s">
        <v>564</v>
      </c>
      <c r="B131" s="72" t="s">
        <v>5</v>
      </c>
      <c r="C131" s="73" t="s">
        <v>565</v>
      </c>
      <c r="D131" s="73" t="s">
        <v>566</v>
      </c>
      <c r="E131" s="57"/>
      <c r="F131" s="72" t="s">
        <v>20</v>
      </c>
      <c r="G131" s="72"/>
      <c r="H131" s="72"/>
      <c r="I131" s="74">
        <v>42370</v>
      </c>
      <c r="J131" s="61">
        <v>42735</v>
      </c>
      <c r="K131" s="63">
        <v>42523</v>
      </c>
      <c r="L131" s="75">
        <v>32561.43</v>
      </c>
      <c r="M131" s="75">
        <v>16280.72</v>
      </c>
      <c r="N131" s="78">
        <f>Tableau_Lancer_la_requête_à_partir_de_Excel_Files[[#This Row],[''Montant FEDER'']]/Tableau_Lancer_la_requête_à_partir_de_Excel_Files[[#This Row],[''Coût total éligible'']]</f>
        <v>0.50000015355590954</v>
      </c>
      <c r="O131" s="77" t="s">
        <v>200</v>
      </c>
      <c r="P131" s="69" t="s">
        <v>372</v>
      </c>
      <c r="Q131" s="73" t="s">
        <v>373</v>
      </c>
      <c r="R131" s="72" t="s">
        <v>298</v>
      </c>
      <c r="S131" s="71" t="s">
        <v>626</v>
      </c>
    </row>
    <row r="132" spans="1:19" ht="42.75" x14ac:dyDescent="0.25">
      <c r="A132" s="72" t="s">
        <v>567</v>
      </c>
      <c r="B132" s="72" t="s">
        <v>5</v>
      </c>
      <c r="C132" s="73" t="s">
        <v>568</v>
      </c>
      <c r="D132" s="73" t="s">
        <v>569</v>
      </c>
      <c r="E132" s="57"/>
      <c r="F132" s="72" t="s">
        <v>20</v>
      </c>
      <c r="G132" s="72"/>
      <c r="H132" s="72"/>
      <c r="I132" s="74">
        <v>42370</v>
      </c>
      <c r="J132" s="61">
        <v>43465</v>
      </c>
      <c r="K132" s="63">
        <v>42523</v>
      </c>
      <c r="L132" s="75">
        <v>65604.92</v>
      </c>
      <c r="M132" s="75">
        <v>32802.46</v>
      </c>
      <c r="N132" s="78">
        <f>Tableau_Lancer_la_requête_à_partir_de_Excel_Files[[#This Row],[''Montant FEDER'']]/Tableau_Lancer_la_requête_à_partir_de_Excel_Files[[#This Row],[''Coût total éligible'']]</f>
        <v>0.5</v>
      </c>
      <c r="O132" s="77" t="s">
        <v>200</v>
      </c>
      <c r="P132" s="69" t="s">
        <v>409</v>
      </c>
      <c r="Q132" s="73" t="s">
        <v>410</v>
      </c>
      <c r="R132" s="72" t="s">
        <v>294</v>
      </c>
      <c r="S132" s="71" t="s">
        <v>626</v>
      </c>
    </row>
    <row r="133" spans="1:19" ht="42.75" x14ac:dyDescent="0.25">
      <c r="A133" s="72" t="s">
        <v>570</v>
      </c>
      <c r="B133" s="72" t="s">
        <v>258</v>
      </c>
      <c r="C133" s="73" t="s">
        <v>571</v>
      </c>
      <c r="D133" s="73" t="s">
        <v>572</v>
      </c>
      <c r="E133" s="57"/>
      <c r="F133" s="72"/>
      <c r="G133" s="72"/>
      <c r="H133" s="72"/>
      <c r="I133" s="74">
        <v>42370</v>
      </c>
      <c r="J133" s="61">
        <v>43465</v>
      </c>
      <c r="K133" s="63">
        <v>42523</v>
      </c>
      <c r="L133" s="75">
        <v>821442.25</v>
      </c>
      <c r="M133" s="75">
        <v>254057.98</v>
      </c>
      <c r="N133" s="78">
        <f>Tableau_Lancer_la_requête_à_partir_de_Excel_Files[[#This Row],[''Montant FEDER'']]/Tableau_Lancer_la_requête_à_partir_de_Excel_Files[[#This Row],[''Coût total éligible'']]</f>
        <v>0.30928282542077667</v>
      </c>
      <c r="O133" s="77" t="s">
        <v>573</v>
      </c>
      <c r="P133" s="69" t="s">
        <v>262</v>
      </c>
      <c r="Q133" s="73" t="s">
        <v>263</v>
      </c>
      <c r="R133" s="72" t="s">
        <v>70</v>
      </c>
      <c r="S133" s="71" t="s">
        <v>627</v>
      </c>
    </row>
    <row r="134" spans="1:19" ht="28.5" x14ac:dyDescent="0.25">
      <c r="A134" s="72" t="s">
        <v>574</v>
      </c>
      <c r="B134" s="72" t="s">
        <v>338</v>
      </c>
      <c r="C134" s="73" t="s">
        <v>575</v>
      </c>
      <c r="D134" s="73" t="s">
        <v>576</v>
      </c>
      <c r="E134" s="57"/>
      <c r="F134" s="72" t="s">
        <v>20</v>
      </c>
      <c r="G134" s="72"/>
      <c r="H134" s="72"/>
      <c r="I134" s="74">
        <v>42371</v>
      </c>
      <c r="J134" s="61">
        <v>43465</v>
      </c>
      <c r="K134" s="63">
        <v>42523</v>
      </c>
      <c r="L134" s="75">
        <v>183505.01</v>
      </c>
      <c r="M134" s="75">
        <v>91750.5</v>
      </c>
      <c r="N134" s="78">
        <f>Tableau_Lancer_la_requête_à_partir_de_Excel_Files[[#This Row],[''Montant FEDER'']]/Tableau_Lancer_la_requête_à_partir_de_Excel_Files[[#This Row],[''Coût total éligible'']]</f>
        <v>0.49998907386779246</v>
      </c>
      <c r="O134" s="77" t="s">
        <v>200</v>
      </c>
      <c r="P134" s="69" t="s">
        <v>577</v>
      </c>
      <c r="Q134" s="73" t="s">
        <v>578</v>
      </c>
      <c r="R134" s="72" t="s">
        <v>384</v>
      </c>
      <c r="S134" s="71" t="s">
        <v>627</v>
      </c>
    </row>
    <row r="135" spans="1:19" ht="28.5" x14ac:dyDescent="0.25">
      <c r="A135" s="72" t="s">
        <v>579</v>
      </c>
      <c r="B135" s="72" t="s">
        <v>338</v>
      </c>
      <c r="C135" s="73" t="s">
        <v>580</v>
      </c>
      <c r="D135" s="73" t="s">
        <v>581</v>
      </c>
      <c r="E135" s="57"/>
      <c r="F135" s="72" t="s">
        <v>20</v>
      </c>
      <c r="G135" s="72"/>
      <c r="H135" s="72"/>
      <c r="I135" s="74">
        <v>42370</v>
      </c>
      <c r="J135" s="61">
        <v>43465</v>
      </c>
      <c r="K135" s="63">
        <v>42523</v>
      </c>
      <c r="L135" s="75">
        <v>118056.29</v>
      </c>
      <c r="M135" s="75">
        <v>53125.33</v>
      </c>
      <c r="N135" s="78">
        <f>Tableau_Lancer_la_requête_à_partir_de_Excel_Files[[#This Row],[''Montant FEDER'']]/Tableau_Lancer_la_requête_à_partir_de_Excel_Files[[#This Row],[''Coût total éligible'']]</f>
        <v>0.44999999576473226</v>
      </c>
      <c r="O135" s="77" t="s">
        <v>582</v>
      </c>
      <c r="P135" s="69" t="s">
        <v>73</v>
      </c>
      <c r="Q135" s="73" t="s">
        <v>74</v>
      </c>
      <c r="R135" s="72" t="s">
        <v>75</v>
      </c>
      <c r="S135" s="71" t="s">
        <v>459</v>
      </c>
    </row>
    <row r="136" spans="1:19" ht="28.5" x14ac:dyDescent="0.25">
      <c r="A136" s="72" t="s">
        <v>583</v>
      </c>
      <c r="B136" s="72" t="s">
        <v>5</v>
      </c>
      <c r="C136" s="73" t="s">
        <v>580</v>
      </c>
      <c r="D136" s="73" t="s">
        <v>584</v>
      </c>
      <c r="E136" s="57"/>
      <c r="F136" s="72" t="s">
        <v>20</v>
      </c>
      <c r="G136" s="72"/>
      <c r="H136" s="72"/>
      <c r="I136" s="74">
        <v>42430</v>
      </c>
      <c r="J136" s="61">
        <v>43100</v>
      </c>
      <c r="K136" s="63">
        <v>42523</v>
      </c>
      <c r="L136" s="75">
        <v>45000</v>
      </c>
      <c r="M136" s="75">
        <v>18000</v>
      </c>
      <c r="N136" s="78">
        <f>Tableau_Lancer_la_requête_à_partir_de_Excel_Files[[#This Row],[''Montant FEDER'']]/Tableau_Lancer_la_requête_à_partir_de_Excel_Files[[#This Row],[''Coût total éligible'']]</f>
        <v>0.4</v>
      </c>
      <c r="O136" s="77" t="s">
        <v>198</v>
      </c>
      <c r="P136" s="69" t="s">
        <v>73</v>
      </c>
      <c r="Q136" s="73" t="s">
        <v>74</v>
      </c>
      <c r="R136" s="72" t="s">
        <v>75</v>
      </c>
      <c r="S136" s="71" t="s">
        <v>459</v>
      </c>
    </row>
    <row r="137" spans="1:19" ht="42.75" x14ac:dyDescent="0.25">
      <c r="A137" s="72" t="s">
        <v>585</v>
      </c>
      <c r="B137" s="72" t="s">
        <v>5</v>
      </c>
      <c r="C137" s="73" t="s">
        <v>586</v>
      </c>
      <c r="D137" s="73" t="s">
        <v>587</v>
      </c>
      <c r="E137" s="57"/>
      <c r="F137" s="72" t="s">
        <v>20</v>
      </c>
      <c r="G137" s="72"/>
      <c r="H137" s="72"/>
      <c r="I137" s="74">
        <v>42370</v>
      </c>
      <c r="J137" s="61">
        <v>43100</v>
      </c>
      <c r="K137" s="63">
        <v>42523</v>
      </c>
      <c r="L137" s="75">
        <v>54076.7</v>
      </c>
      <c r="M137" s="75">
        <v>27038.35</v>
      </c>
      <c r="N137" s="78">
        <f>Tableau_Lancer_la_requête_à_partir_de_Excel_Files[[#This Row],[''Montant FEDER'']]/Tableau_Lancer_la_requête_à_partir_de_Excel_Files[[#This Row],[''Coût total éligible'']]</f>
        <v>0.5</v>
      </c>
      <c r="O137" s="77" t="s">
        <v>200</v>
      </c>
      <c r="P137" s="69" t="s">
        <v>282</v>
      </c>
      <c r="Q137" s="73" t="s">
        <v>283</v>
      </c>
      <c r="R137" s="72" t="s">
        <v>75</v>
      </c>
      <c r="S137" s="71" t="s">
        <v>459</v>
      </c>
    </row>
    <row r="138" spans="1:19" ht="28.5" x14ac:dyDescent="0.25">
      <c r="A138" s="72" t="s">
        <v>588</v>
      </c>
      <c r="B138" s="72" t="s">
        <v>258</v>
      </c>
      <c r="C138" s="73" t="s">
        <v>285</v>
      </c>
      <c r="D138" s="73" t="s">
        <v>589</v>
      </c>
      <c r="E138" s="57"/>
      <c r="F138" s="72"/>
      <c r="G138" s="72"/>
      <c r="H138" s="72"/>
      <c r="I138" s="74">
        <v>42370</v>
      </c>
      <c r="J138" s="61">
        <v>42886</v>
      </c>
      <c r="K138" s="63">
        <v>42523</v>
      </c>
      <c r="L138" s="75">
        <v>199185.51250000001</v>
      </c>
      <c r="M138" s="75">
        <v>98654</v>
      </c>
      <c r="N138" s="78">
        <f>Tableau_Lancer_la_requête_à_partir_de_Excel_Files[[#This Row],[''Montant FEDER'']]/Tableau_Lancer_la_requête_à_partir_de_Excel_Files[[#This Row],[''Coût total éligible'']]</f>
        <v>0.49528702545572934</v>
      </c>
      <c r="O138" s="77" t="s">
        <v>590</v>
      </c>
      <c r="P138" s="69" t="s">
        <v>287</v>
      </c>
      <c r="Q138" s="73" t="s">
        <v>288</v>
      </c>
      <c r="R138" s="72" t="s">
        <v>75</v>
      </c>
      <c r="S138" s="71" t="s">
        <v>459</v>
      </c>
    </row>
    <row r="139" spans="1:19" ht="42.75" x14ac:dyDescent="0.25">
      <c r="A139" s="72" t="s">
        <v>591</v>
      </c>
      <c r="B139" s="72" t="s">
        <v>258</v>
      </c>
      <c r="C139" s="73" t="s">
        <v>319</v>
      </c>
      <c r="D139" s="73" t="s">
        <v>592</v>
      </c>
      <c r="E139" s="57"/>
      <c r="F139" s="72"/>
      <c r="G139" s="72"/>
      <c r="H139" s="72"/>
      <c r="I139" s="74">
        <v>42491</v>
      </c>
      <c r="J139" s="61">
        <v>43220</v>
      </c>
      <c r="K139" s="63">
        <v>42523</v>
      </c>
      <c r="L139" s="75">
        <v>472580</v>
      </c>
      <c r="M139" s="75">
        <v>230000</v>
      </c>
      <c r="N139" s="78">
        <f>Tableau_Lancer_la_requête_à_partir_de_Excel_Files[[#This Row],[''Montant FEDER'']]/Tableau_Lancer_la_requête_à_partir_de_Excel_Files[[#This Row],[''Coût total éligible'']]</f>
        <v>0.48669008421854498</v>
      </c>
      <c r="O139" s="77" t="s">
        <v>593</v>
      </c>
      <c r="P139" s="69" t="s">
        <v>134</v>
      </c>
      <c r="Q139" s="73" t="s">
        <v>135</v>
      </c>
      <c r="R139" s="72" t="s">
        <v>75</v>
      </c>
      <c r="S139" s="71" t="s">
        <v>459</v>
      </c>
    </row>
    <row r="140" spans="1:19" x14ac:dyDescent="0.25">
      <c r="A140" s="72" t="s">
        <v>594</v>
      </c>
      <c r="B140" s="72" t="s">
        <v>25</v>
      </c>
      <c r="C140" s="73" t="s">
        <v>595</v>
      </c>
      <c r="D140" s="73" t="s">
        <v>596</v>
      </c>
      <c r="E140" s="57"/>
      <c r="F140" s="72"/>
      <c r="G140" s="72"/>
      <c r="H140" s="72"/>
      <c r="I140" s="74">
        <v>42339</v>
      </c>
      <c r="J140" s="61">
        <v>43434</v>
      </c>
      <c r="K140" s="63">
        <v>42523</v>
      </c>
      <c r="L140" s="75">
        <v>60708.19</v>
      </c>
      <c r="M140" s="75">
        <v>24283.4</v>
      </c>
      <c r="N140" s="78">
        <f>Tableau_Lancer_la_requête_à_partir_de_Excel_Files[[#This Row],[''Montant FEDER'']]/Tableau_Lancer_la_requête_à_partir_de_Excel_Files[[#This Row],[''Coût total éligible'']]</f>
        <v>0.40000204255801403</v>
      </c>
      <c r="O140" s="77" t="s">
        <v>198</v>
      </c>
      <c r="P140" s="69" t="s">
        <v>143</v>
      </c>
      <c r="Q140" s="73" t="s">
        <v>144</v>
      </c>
      <c r="R140" s="72" t="s">
        <v>39</v>
      </c>
      <c r="S140" s="71" t="s">
        <v>626</v>
      </c>
    </row>
    <row r="141" spans="1:19" ht="28.5" x14ac:dyDescent="0.25">
      <c r="A141" s="72" t="s">
        <v>597</v>
      </c>
      <c r="B141" s="72" t="s">
        <v>25</v>
      </c>
      <c r="C141" s="73" t="s">
        <v>229</v>
      </c>
      <c r="D141" s="73" t="s">
        <v>598</v>
      </c>
      <c r="E141" s="57"/>
      <c r="F141" s="72" t="s">
        <v>20</v>
      </c>
      <c r="G141" s="72"/>
      <c r="H141" s="72"/>
      <c r="I141" s="74">
        <v>42370</v>
      </c>
      <c r="J141" s="61">
        <v>43465</v>
      </c>
      <c r="K141" s="63">
        <v>42523</v>
      </c>
      <c r="L141" s="75">
        <v>45000</v>
      </c>
      <c r="M141" s="75">
        <v>18000</v>
      </c>
      <c r="N141" s="78">
        <f>Tableau_Lancer_la_requête_à_partir_de_Excel_Files[[#This Row],[''Montant FEDER'']]/Tableau_Lancer_la_requête_à_partir_de_Excel_Files[[#This Row],[''Coût total éligible'']]</f>
        <v>0.4</v>
      </c>
      <c r="O141" s="77" t="s">
        <v>198</v>
      </c>
      <c r="P141" s="69" t="s">
        <v>231</v>
      </c>
      <c r="Q141" s="73" t="s">
        <v>232</v>
      </c>
      <c r="R141" s="72" t="s">
        <v>233</v>
      </c>
      <c r="S141" s="71" t="s">
        <v>626</v>
      </c>
    </row>
    <row r="142" spans="1:19" ht="28.5" x14ac:dyDescent="0.25">
      <c r="A142" s="72" t="s">
        <v>599</v>
      </c>
      <c r="B142" s="72" t="s">
        <v>461</v>
      </c>
      <c r="C142" s="73" t="s">
        <v>378</v>
      </c>
      <c r="D142" s="73" t="s">
        <v>600</v>
      </c>
      <c r="E142" s="57"/>
      <c r="F142" s="72"/>
      <c r="G142" s="72" t="s">
        <v>278</v>
      </c>
      <c r="H142" s="72" t="s">
        <v>601</v>
      </c>
      <c r="I142" s="74">
        <v>42461</v>
      </c>
      <c r="J142" s="61">
        <v>43465</v>
      </c>
      <c r="K142" s="63">
        <v>42523</v>
      </c>
      <c r="L142" s="75">
        <v>46919.4</v>
      </c>
      <c r="M142" s="75">
        <v>22990.51</v>
      </c>
      <c r="N142" s="78">
        <f>Tableau_Lancer_la_requête_à_partir_de_Excel_Files[[#This Row],[''Montant FEDER'']]/Tableau_Lancer_la_requête_à_partir_de_Excel_Files[[#This Row],[''Coût total éligible'']]</f>
        <v>0.49000008525258204</v>
      </c>
      <c r="O142" s="77" t="s">
        <v>602</v>
      </c>
      <c r="P142" s="69" t="s">
        <v>292</v>
      </c>
      <c r="Q142" s="73" t="s">
        <v>293</v>
      </c>
      <c r="R142" s="72" t="s">
        <v>294</v>
      </c>
      <c r="S142" s="71" t="s">
        <v>626</v>
      </c>
    </row>
    <row r="143" spans="1:19" ht="28.5" x14ac:dyDescent="0.25">
      <c r="A143" s="72" t="s">
        <v>599</v>
      </c>
      <c r="B143" s="72" t="s">
        <v>461</v>
      </c>
      <c r="C143" s="73" t="s">
        <v>603</v>
      </c>
      <c r="D143" s="73" t="s">
        <v>604</v>
      </c>
      <c r="E143" s="57"/>
      <c r="F143" s="72"/>
      <c r="G143" s="72" t="s">
        <v>278</v>
      </c>
      <c r="H143" s="72" t="s">
        <v>601</v>
      </c>
      <c r="I143" s="74">
        <v>42461</v>
      </c>
      <c r="J143" s="61">
        <v>43465</v>
      </c>
      <c r="K143" s="63">
        <v>42523</v>
      </c>
      <c r="L143" s="75">
        <v>37681.574872433797</v>
      </c>
      <c r="M143" s="75">
        <v>17463.599999999999</v>
      </c>
      <c r="N143" s="78">
        <f>Tableau_Lancer_la_requête_à_partir_de_Excel_Files[[#This Row],[''Montant FEDER'']]/Tableau_Lancer_la_requête_à_partir_de_Excel_Files[[#This Row],[''Coût total éligible'']]</f>
        <v>0.46345196715160675</v>
      </c>
      <c r="O143" s="77" t="s">
        <v>605</v>
      </c>
      <c r="P143" s="69" t="s">
        <v>372</v>
      </c>
      <c r="Q143" s="73" t="s">
        <v>373</v>
      </c>
      <c r="R143" s="72" t="s">
        <v>298</v>
      </c>
      <c r="S143" s="71" t="s">
        <v>626</v>
      </c>
    </row>
    <row r="144" spans="1:19" ht="28.5" x14ac:dyDescent="0.25">
      <c r="A144" s="72" t="s">
        <v>599</v>
      </c>
      <c r="B144" s="72" t="s">
        <v>461</v>
      </c>
      <c r="C144" s="73" t="s">
        <v>380</v>
      </c>
      <c r="D144" s="73" t="s">
        <v>604</v>
      </c>
      <c r="E144" s="57"/>
      <c r="F144" s="72"/>
      <c r="G144" s="72" t="s">
        <v>278</v>
      </c>
      <c r="H144" s="72" t="s">
        <v>601</v>
      </c>
      <c r="I144" s="74">
        <v>42461</v>
      </c>
      <c r="J144" s="61">
        <v>43465</v>
      </c>
      <c r="K144" s="63">
        <v>42523</v>
      </c>
      <c r="L144" s="75">
        <v>181722.76477194056</v>
      </c>
      <c r="M144" s="75">
        <v>79818.350000000006</v>
      </c>
      <c r="N144" s="78">
        <f>Tableau_Lancer_la_requête_à_partir_de_Excel_Files[[#This Row],[''Montant FEDER'']]/Tableau_Lancer_la_requête_à_partir_de_Excel_Files[[#This Row],[''Coût total éligible'']]</f>
        <v>0.43923143091164651</v>
      </c>
      <c r="O144" s="77" t="s">
        <v>606</v>
      </c>
      <c r="P144" s="69" t="s">
        <v>382</v>
      </c>
      <c r="Q144" s="73" t="s">
        <v>383</v>
      </c>
      <c r="R144" s="72" t="s">
        <v>384</v>
      </c>
      <c r="S144" s="71" t="s">
        <v>627</v>
      </c>
    </row>
    <row r="145" spans="1:19" ht="28.5" x14ac:dyDescent="0.25">
      <c r="A145" s="72" t="s">
        <v>599</v>
      </c>
      <c r="B145" s="72" t="s">
        <v>461</v>
      </c>
      <c r="C145" s="73" t="s">
        <v>396</v>
      </c>
      <c r="D145" s="73" t="s">
        <v>604</v>
      </c>
      <c r="E145" s="57"/>
      <c r="F145" s="72"/>
      <c r="G145" s="72" t="s">
        <v>278</v>
      </c>
      <c r="H145" s="72" t="s">
        <v>601</v>
      </c>
      <c r="I145" s="74">
        <v>42461</v>
      </c>
      <c r="J145" s="61">
        <v>43465</v>
      </c>
      <c r="K145" s="63">
        <v>42523</v>
      </c>
      <c r="L145" s="75">
        <v>11681.143920265135</v>
      </c>
      <c r="M145" s="75">
        <v>1066.43</v>
      </c>
      <c r="N145" s="78">
        <f>Tableau_Lancer_la_requête_à_partir_de_Excel_Files[[#This Row],[''Montant FEDER'']]/Tableau_Lancer_la_requête_à_partir_de_Excel_Files[[#This Row],[''Coût total éligible'']]</f>
        <v>9.1294997072152731E-2</v>
      </c>
      <c r="O145" s="77" t="s">
        <v>607</v>
      </c>
      <c r="P145" s="69" t="s">
        <v>397</v>
      </c>
      <c r="Q145" s="73" t="s">
        <v>398</v>
      </c>
      <c r="R145" s="72" t="s">
        <v>75</v>
      </c>
      <c r="S145" s="71" t="s">
        <v>459</v>
      </c>
    </row>
    <row r="146" spans="1:19" ht="28.5" x14ac:dyDescent="0.25">
      <c r="A146" s="72" t="s">
        <v>639</v>
      </c>
      <c r="B146" s="72" t="s">
        <v>25</v>
      </c>
      <c r="C146" s="73" t="s">
        <v>225</v>
      </c>
      <c r="D146" s="73" t="s">
        <v>640</v>
      </c>
      <c r="E146" s="57"/>
      <c r="F146" s="72" t="s">
        <v>20</v>
      </c>
      <c r="G146" s="72" t="s">
        <v>278</v>
      </c>
      <c r="H146" s="72" t="s">
        <v>641</v>
      </c>
      <c r="I146" s="74">
        <v>42217</v>
      </c>
      <c r="J146" s="61">
        <v>42582</v>
      </c>
      <c r="K146" s="63">
        <v>42696</v>
      </c>
      <c r="L146" s="75">
        <v>18582</v>
      </c>
      <c r="M146" s="75">
        <v>7432.8</v>
      </c>
      <c r="N146" s="78">
        <f>Tableau_Lancer_la_requête_à_partir_de_Excel_Files[[#This Row],[''Montant FEDER'']]/Tableau_Lancer_la_requête_à_partir_de_Excel_Files[[#This Row],[''Coût total éligible'']]</f>
        <v>0.4</v>
      </c>
      <c r="O146" s="77" t="s">
        <v>198</v>
      </c>
      <c r="P146" s="69" t="s">
        <v>227</v>
      </c>
      <c r="Q146" s="73" t="s">
        <v>228</v>
      </c>
      <c r="R146" s="72" t="s">
        <v>75</v>
      </c>
      <c r="S146" s="71" t="s">
        <v>459</v>
      </c>
    </row>
    <row r="147" spans="1:19" ht="28.5" x14ac:dyDescent="0.25">
      <c r="A147" s="72" t="s">
        <v>639</v>
      </c>
      <c r="B147" s="72" t="s">
        <v>25</v>
      </c>
      <c r="C147" s="73" t="s">
        <v>642</v>
      </c>
      <c r="D147" s="73" t="s">
        <v>643</v>
      </c>
      <c r="E147" s="57"/>
      <c r="F147" s="72" t="s">
        <v>20</v>
      </c>
      <c r="G147" s="72" t="s">
        <v>278</v>
      </c>
      <c r="H147" s="72" t="s">
        <v>641</v>
      </c>
      <c r="I147" s="74">
        <v>42522</v>
      </c>
      <c r="J147" s="61">
        <v>43100</v>
      </c>
      <c r="K147" s="63">
        <v>42696</v>
      </c>
      <c r="L147" s="75">
        <v>294678.44754148624</v>
      </c>
      <c r="M147" s="75">
        <v>117871.38</v>
      </c>
      <c r="N147" s="78">
        <f>Tableau_Lancer_la_requête_à_partir_de_Excel_Files[[#This Row],[''Montant FEDER'']]/Tableau_Lancer_la_requête_à_partir_de_Excel_Files[[#This Row],[''Coût total éligible'']]</f>
        <v>0.40000000333721558</v>
      </c>
      <c r="O147" s="77" t="s">
        <v>198</v>
      </c>
      <c r="P147" s="69" t="s">
        <v>644</v>
      </c>
      <c r="Q147" s="73" t="s">
        <v>645</v>
      </c>
      <c r="R147" s="72" t="s">
        <v>75</v>
      </c>
      <c r="S147" s="71" t="s">
        <v>459</v>
      </c>
    </row>
    <row r="148" spans="1:19" ht="42.75" x14ac:dyDescent="0.25">
      <c r="A148" s="72" t="s">
        <v>646</v>
      </c>
      <c r="B148" s="72" t="s">
        <v>608</v>
      </c>
      <c r="C148" s="73" t="s">
        <v>354</v>
      </c>
      <c r="D148" s="73" t="s">
        <v>609</v>
      </c>
      <c r="E148" s="57"/>
      <c r="F148" s="72"/>
      <c r="G148" s="72"/>
      <c r="H148" s="72"/>
      <c r="I148" s="74">
        <v>41730</v>
      </c>
      <c r="J148" s="61">
        <v>44196</v>
      </c>
      <c r="K148" s="63">
        <v>42523</v>
      </c>
      <c r="L148" s="75">
        <v>1554080.4</v>
      </c>
      <c r="M148" s="75">
        <v>777040</v>
      </c>
      <c r="N148" s="78">
        <f>Tableau_Lancer_la_requête_à_partir_de_Excel_Files[[#This Row],[''Montant FEDER'']]/Tableau_Lancer_la_requête_à_partir_de_Excel_Files[[#This Row],[''Coût total éligible'']]</f>
        <v>0.49999987130652962</v>
      </c>
      <c r="O148" s="77" t="s">
        <v>200</v>
      </c>
      <c r="P148" s="69" t="s">
        <v>134</v>
      </c>
      <c r="Q148" s="73" t="s">
        <v>135</v>
      </c>
      <c r="R148" s="72" t="s">
        <v>75</v>
      </c>
      <c r="S148" s="71" t="s">
        <v>459</v>
      </c>
    </row>
    <row r="149" spans="1:19" ht="42.75" x14ac:dyDescent="0.25">
      <c r="A149" s="72" t="s">
        <v>862</v>
      </c>
      <c r="B149" s="72" t="s">
        <v>258</v>
      </c>
      <c r="C149" s="73" t="s">
        <v>762</v>
      </c>
      <c r="D149" s="73" t="s">
        <v>863</v>
      </c>
      <c r="E149" s="57"/>
      <c r="F149" s="72"/>
      <c r="G149" s="72" t="s">
        <v>278</v>
      </c>
      <c r="H149" s="72"/>
      <c r="I149" s="74"/>
      <c r="J149" s="61"/>
      <c r="K149" s="63">
        <v>42832</v>
      </c>
      <c r="L149" s="75">
        <v>16594.87</v>
      </c>
      <c r="M149" s="75">
        <v>8297</v>
      </c>
      <c r="N149" s="78">
        <f>Tableau_Lancer_la_requête_à_partir_de_Excel_Files[[#This Row],[''Montant FEDER'']]/Tableau_Lancer_la_requête_à_partir_de_Excel_Files[[#This Row],[''Coût total éligible'']]</f>
        <v>0.49997378707998319</v>
      </c>
      <c r="O149" s="77" t="s">
        <v>200</v>
      </c>
      <c r="P149" s="69" t="s">
        <v>764</v>
      </c>
      <c r="Q149" s="73" t="s">
        <v>765</v>
      </c>
      <c r="R149" s="72" t="s">
        <v>43</v>
      </c>
      <c r="S149" s="71" t="s">
        <v>626</v>
      </c>
    </row>
    <row r="150" spans="1:19" ht="42.75" x14ac:dyDescent="0.25">
      <c r="A150" s="72" t="s">
        <v>862</v>
      </c>
      <c r="B150" s="72" t="s">
        <v>258</v>
      </c>
      <c r="C150" s="73" t="s">
        <v>864</v>
      </c>
      <c r="D150" s="73" t="s">
        <v>863</v>
      </c>
      <c r="E150" s="57"/>
      <c r="F150" s="72"/>
      <c r="G150" s="72" t="s">
        <v>278</v>
      </c>
      <c r="H150" s="72"/>
      <c r="I150" s="74"/>
      <c r="J150" s="61"/>
      <c r="K150" s="63">
        <v>42832</v>
      </c>
      <c r="L150" s="75">
        <v>58808.35</v>
      </c>
      <c r="M150" s="75">
        <v>29404</v>
      </c>
      <c r="N150" s="78">
        <f>Tableau_Lancer_la_requête_à_partir_de_Excel_Files[[#This Row],[''Montant FEDER'']]/Tableau_Lancer_la_requête_à_partir_de_Excel_Files[[#This Row],[''Coût total éligible'']]</f>
        <v>0.49999702423210313</v>
      </c>
      <c r="O150" s="77" t="s">
        <v>200</v>
      </c>
      <c r="P150" s="69" t="s">
        <v>730</v>
      </c>
      <c r="Q150" s="73" t="s">
        <v>731</v>
      </c>
      <c r="R150" s="72" t="s">
        <v>43</v>
      </c>
      <c r="S150" s="71" t="s">
        <v>626</v>
      </c>
    </row>
    <row r="151" spans="1:19" ht="42.75" x14ac:dyDescent="0.25">
      <c r="A151" s="72" t="s">
        <v>862</v>
      </c>
      <c r="B151" s="72" t="s">
        <v>258</v>
      </c>
      <c r="C151" s="73" t="s">
        <v>865</v>
      </c>
      <c r="D151" s="73" t="s">
        <v>863</v>
      </c>
      <c r="E151" s="57"/>
      <c r="F151" s="72"/>
      <c r="G151" s="72" t="s">
        <v>278</v>
      </c>
      <c r="H151" s="72"/>
      <c r="I151" s="74"/>
      <c r="J151" s="61"/>
      <c r="K151" s="63">
        <v>42832</v>
      </c>
      <c r="L151" s="75">
        <v>81756.95</v>
      </c>
      <c r="M151" s="75">
        <v>40878</v>
      </c>
      <c r="N151" s="78">
        <f>Tableau_Lancer_la_requête_à_partir_de_Excel_Files[[#This Row],[''Montant FEDER'']]/Tableau_Lancer_la_requête_à_partir_de_Excel_Files[[#This Row],[''Coût total éligible'']]</f>
        <v>0.49999419009637713</v>
      </c>
      <c r="O151" s="77" t="s">
        <v>200</v>
      </c>
      <c r="P151" s="69" t="s">
        <v>866</v>
      </c>
      <c r="Q151" s="73" t="s">
        <v>867</v>
      </c>
      <c r="R151" s="72" t="s">
        <v>43</v>
      </c>
      <c r="S151" s="71" t="s">
        <v>626</v>
      </c>
    </row>
    <row r="152" spans="1:19" ht="42.75" x14ac:dyDescent="0.25">
      <c r="A152" s="72" t="s">
        <v>647</v>
      </c>
      <c r="B152" s="72" t="s">
        <v>258</v>
      </c>
      <c r="C152" s="73" t="s">
        <v>319</v>
      </c>
      <c r="D152" s="73" t="s">
        <v>648</v>
      </c>
      <c r="E152" s="57"/>
      <c r="F152" s="72"/>
      <c r="G152" s="72" t="s">
        <v>20</v>
      </c>
      <c r="H152" s="72" t="s">
        <v>649</v>
      </c>
      <c r="I152" s="74">
        <v>42736</v>
      </c>
      <c r="J152" s="61">
        <v>43465</v>
      </c>
      <c r="K152" s="63">
        <v>42663</v>
      </c>
      <c r="L152" s="75">
        <v>271000</v>
      </c>
      <c r="M152" s="75">
        <v>105921.7</v>
      </c>
      <c r="N152" s="78">
        <f>Tableau_Lancer_la_requête_à_partir_de_Excel_Files[[#This Row],[''Montant FEDER'']]/Tableau_Lancer_la_requête_à_partir_de_Excel_Files[[#This Row],[''Coût total éligible'']]</f>
        <v>0.39085498154981546</v>
      </c>
      <c r="O152" s="77" t="s">
        <v>650</v>
      </c>
      <c r="P152" s="69" t="s">
        <v>134</v>
      </c>
      <c r="Q152" s="73" t="s">
        <v>135</v>
      </c>
      <c r="R152" s="72" t="s">
        <v>75</v>
      </c>
      <c r="S152" s="71" t="s">
        <v>459</v>
      </c>
    </row>
    <row r="153" spans="1:19" ht="28.5" x14ac:dyDescent="0.25">
      <c r="A153" s="72" t="s">
        <v>651</v>
      </c>
      <c r="B153" s="72" t="s">
        <v>258</v>
      </c>
      <c r="C153" s="73" t="s">
        <v>652</v>
      </c>
      <c r="D153" s="73" t="s">
        <v>653</v>
      </c>
      <c r="E153" s="57"/>
      <c r="F153" s="72"/>
      <c r="G153" s="72" t="s">
        <v>20</v>
      </c>
      <c r="H153" s="72" t="s">
        <v>649</v>
      </c>
      <c r="I153" s="74">
        <v>42736</v>
      </c>
      <c r="J153" s="61">
        <v>43465</v>
      </c>
      <c r="K153" s="63">
        <v>42663</v>
      </c>
      <c r="L153" s="75">
        <v>110000</v>
      </c>
      <c r="M153" s="75">
        <v>55000</v>
      </c>
      <c r="N153" s="78">
        <f>Tableau_Lancer_la_requête_à_partir_de_Excel_Files[[#This Row],[''Montant FEDER'']]/Tableau_Lancer_la_requête_à_partir_de_Excel_Files[[#This Row],[''Coût total éligible'']]</f>
        <v>0.5</v>
      </c>
      <c r="O153" s="77" t="s">
        <v>200</v>
      </c>
      <c r="P153" s="69" t="s">
        <v>527</v>
      </c>
      <c r="Q153" s="73" t="s">
        <v>528</v>
      </c>
      <c r="R153" s="72" t="s">
        <v>84</v>
      </c>
      <c r="S153" s="71" t="s">
        <v>459</v>
      </c>
    </row>
    <row r="154" spans="1:19" ht="42.75" x14ac:dyDescent="0.25">
      <c r="A154" s="72" t="s">
        <v>654</v>
      </c>
      <c r="B154" s="72" t="s">
        <v>258</v>
      </c>
      <c r="C154" s="73" t="s">
        <v>655</v>
      </c>
      <c r="D154" s="73" t="s">
        <v>648</v>
      </c>
      <c r="E154" s="57"/>
      <c r="F154" s="72"/>
      <c r="G154" s="72" t="s">
        <v>20</v>
      </c>
      <c r="H154" s="72" t="s">
        <v>649</v>
      </c>
      <c r="I154" s="74">
        <v>42736</v>
      </c>
      <c r="J154" s="61">
        <v>43465</v>
      </c>
      <c r="K154" s="63">
        <v>42663</v>
      </c>
      <c r="L154" s="75">
        <v>135060</v>
      </c>
      <c r="M154" s="75">
        <v>66542</v>
      </c>
      <c r="N154" s="78">
        <f>Tableau_Lancer_la_requête_à_partir_de_Excel_Files[[#This Row],[''Montant FEDER'']]/Tableau_Lancer_la_requête_à_partir_de_Excel_Files[[#This Row],[''Coût total éligible'']]</f>
        <v>0.49268473271138752</v>
      </c>
      <c r="O154" s="77" t="s">
        <v>656</v>
      </c>
      <c r="P154" s="69" t="s">
        <v>657</v>
      </c>
      <c r="Q154" s="73" t="s">
        <v>658</v>
      </c>
      <c r="R154" s="72" t="s">
        <v>24</v>
      </c>
      <c r="S154" s="71" t="s">
        <v>459</v>
      </c>
    </row>
    <row r="155" spans="1:19" ht="28.5" x14ac:dyDescent="0.25">
      <c r="A155" s="72" t="s">
        <v>659</v>
      </c>
      <c r="B155" s="72" t="s">
        <v>258</v>
      </c>
      <c r="C155" s="73" t="s">
        <v>660</v>
      </c>
      <c r="D155" s="73" t="s">
        <v>653</v>
      </c>
      <c r="E155" s="57"/>
      <c r="F155" s="72"/>
      <c r="G155" s="72" t="s">
        <v>20</v>
      </c>
      <c r="H155" s="72" t="s">
        <v>649</v>
      </c>
      <c r="I155" s="74">
        <v>42736</v>
      </c>
      <c r="J155" s="61">
        <v>43465</v>
      </c>
      <c r="K155" s="63">
        <v>42663</v>
      </c>
      <c r="L155" s="75">
        <v>108711.12</v>
      </c>
      <c r="M155" s="75">
        <v>44655.563999999984</v>
      </c>
      <c r="N155" s="78">
        <f>Tableau_Lancer_la_requête_à_partir_de_Excel_Files[[#This Row],[''Montant FEDER'']]/Tableau_Lancer_la_requête_à_partir_de_Excel_Files[[#This Row],[''Coût total éligible'']]</f>
        <v>0.41077273419683275</v>
      </c>
      <c r="O155" s="77" t="s">
        <v>661</v>
      </c>
      <c r="P155" s="69" t="s">
        <v>662</v>
      </c>
      <c r="Q155" s="73" t="s">
        <v>663</v>
      </c>
      <c r="R155" s="72" t="s">
        <v>56</v>
      </c>
      <c r="S155" s="71" t="s">
        <v>459</v>
      </c>
    </row>
    <row r="156" spans="1:19" ht="28.5" x14ac:dyDescent="0.25">
      <c r="A156" s="72" t="s">
        <v>664</v>
      </c>
      <c r="B156" s="72" t="s">
        <v>461</v>
      </c>
      <c r="C156" s="73" t="s">
        <v>10</v>
      </c>
      <c r="D156" s="73" t="s">
        <v>665</v>
      </c>
      <c r="E156" s="57"/>
      <c r="F156" s="72"/>
      <c r="G156" s="72"/>
      <c r="H156" s="72"/>
      <c r="I156" s="74">
        <v>42370</v>
      </c>
      <c r="J156" s="61"/>
      <c r="K156" s="63">
        <v>42663</v>
      </c>
      <c r="L156" s="75">
        <v>150397.5</v>
      </c>
      <c r="M156" s="75">
        <v>54696.56</v>
      </c>
      <c r="N156" s="78">
        <f>Tableau_Lancer_la_requête_à_partir_de_Excel_Files[[#This Row],[''Montant FEDER'']]/Tableau_Lancer_la_requête_à_partir_de_Excel_Files[[#This Row],[''Coût total éligible'']]</f>
        <v>0.36367998138266927</v>
      </c>
      <c r="O156" s="77" t="s">
        <v>666</v>
      </c>
      <c r="P156" s="69" t="s">
        <v>11</v>
      </c>
      <c r="Q156" s="73" t="s">
        <v>12</v>
      </c>
      <c r="R156" s="72" t="s">
        <v>13</v>
      </c>
      <c r="S156" s="71" t="s">
        <v>459</v>
      </c>
    </row>
    <row r="157" spans="1:19" ht="28.5" x14ac:dyDescent="0.25">
      <c r="A157" s="72" t="s">
        <v>667</v>
      </c>
      <c r="B157" s="72" t="s">
        <v>461</v>
      </c>
      <c r="C157" s="73" t="s">
        <v>668</v>
      </c>
      <c r="D157" s="73" t="s">
        <v>669</v>
      </c>
      <c r="E157" s="57"/>
      <c r="F157" s="72"/>
      <c r="G157" s="72" t="s">
        <v>20</v>
      </c>
      <c r="H157" s="72" t="s">
        <v>670</v>
      </c>
      <c r="I157" s="74">
        <v>42675</v>
      </c>
      <c r="J157" s="61">
        <v>43403</v>
      </c>
      <c r="K157" s="63">
        <v>42663</v>
      </c>
      <c r="L157" s="75">
        <v>249444.96</v>
      </c>
      <c r="M157" s="75">
        <v>124722.48</v>
      </c>
      <c r="N157" s="78">
        <f>Tableau_Lancer_la_requête_à_partir_de_Excel_Files[[#This Row],[''Montant FEDER'']]/Tableau_Lancer_la_requête_à_partir_de_Excel_Files[[#This Row],[''Coût total éligible'']]</f>
        <v>0.5</v>
      </c>
      <c r="O157" s="77" t="s">
        <v>200</v>
      </c>
      <c r="P157" s="69" t="s">
        <v>671</v>
      </c>
      <c r="Q157" s="73" t="s">
        <v>672</v>
      </c>
      <c r="R157" s="72" t="s">
        <v>93</v>
      </c>
      <c r="S157" s="71" t="s">
        <v>627</v>
      </c>
    </row>
    <row r="158" spans="1:19" ht="28.5" x14ac:dyDescent="0.25">
      <c r="A158" s="72" t="s">
        <v>673</v>
      </c>
      <c r="B158" s="72" t="s">
        <v>461</v>
      </c>
      <c r="C158" s="73" t="s">
        <v>674</v>
      </c>
      <c r="D158" s="73" t="s">
        <v>669</v>
      </c>
      <c r="E158" s="57"/>
      <c r="F158" s="72"/>
      <c r="G158" s="72" t="s">
        <v>20</v>
      </c>
      <c r="H158" s="72" t="s">
        <v>670</v>
      </c>
      <c r="I158" s="74">
        <v>42675</v>
      </c>
      <c r="J158" s="61">
        <v>43403</v>
      </c>
      <c r="K158" s="63">
        <v>42663</v>
      </c>
      <c r="L158" s="75">
        <v>114931.55</v>
      </c>
      <c r="M158" s="75">
        <v>58968.55</v>
      </c>
      <c r="N158" s="78">
        <f>Tableau_Lancer_la_requête_à_partir_de_Excel_Files[[#This Row],[''Montant FEDER'']]/Tableau_Lancer_la_requête_à_partir_de_Excel_Files[[#This Row],[''Coût total éligible'']]</f>
        <v>0.51307539139600922</v>
      </c>
      <c r="O158" s="77" t="s">
        <v>675</v>
      </c>
      <c r="P158" s="69" t="s">
        <v>676</v>
      </c>
      <c r="Q158" s="73" t="s">
        <v>677</v>
      </c>
      <c r="R158" s="72" t="s">
        <v>140</v>
      </c>
      <c r="S158" s="71" t="s">
        <v>459</v>
      </c>
    </row>
    <row r="159" spans="1:19" ht="28.5" x14ac:dyDescent="0.25">
      <c r="A159" s="72" t="s">
        <v>678</v>
      </c>
      <c r="B159" s="72" t="s">
        <v>461</v>
      </c>
      <c r="C159" s="73" t="s">
        <v>329</v>
      </c>
      <c r="D159" s="73" t="s">
        <v>669</v>
      </c>
      <c r="E159" s="57"/>
      <c r="F159" s="72"/>
      <c r="G159" s="72" t="s">
        <v>20</v>
      </c>
      <c r="H159" s="72" t="s">
        <v>670</v>
      </c>
      <c r="I159" s="74">
        <v>42675</v>
      </c>
      <c r="J159" s="61">
        <v>43403</v>
      </c>
      <c r="K159" s="63">
        <v>42663</v>
      </c>
      <c r="L159" s="75">
        <v>120000</v>
      </c>
      <c r="M159" s="75">
        <v>60000</v>
      </c>
      <c r="N159" s="78">
        <f>Tableau_Lancer_la_requête_à_partir_de_Excel_Files[[#This Row],[''Montant FEDER'']]/Tableau_Lancer_la_requête_à_partir_de_Excel_Files[[#This Row],[''Coût total éligible'']]</f>
        <v>0.5</v>
      </c>
      <c r="O159" s="77" t="s">
        <v>200</v>
      </c>
      <c r="P159" s="69" t="s">
        <v>330</v>
      </c>
      <c r="Q159" s="73" t="s">
        <v>331</v>
      </c>
      <c r="R159" s="72" t="s">
        <v>84</v>
      </c>
      <c r="S159" s="71" t="s">
        <v>459</v>
      </c>
    </row>
    <row r="160" spans="1:19" ht="28.5" x14ac:dyDescent="0.25">
      <c r="A160" s="72" t="s">
        <v>679</v>
      </c>
      <c r="B160" s="72" t="s">
        <v>461</v>
      </c>
      <c r="C160" s="73" t="s">
        <v>532</v>
      </c>
      <c r="D160" s="73" t="s">
        <v>669</v>
      </c>
      <c r="E160" s="57"/>
      <c r="F160" s="72"/>
      <c r="G160" s="72" t="s">
        <v>20</v>
      </c>
      <c r="H160" s="72" t="s">
        <v>670</v>
      </c>
      <c r="I160" s="74">
        <v>42675</v>
      </c>
      <c r="J160" s="61">
        <v>43403</v>
      </c>
      <c r="K160" s="63">
        <v>42663</v>
      </c>
      <c r="L160" s="75">
        <v>107034.43</v>
      </c>
      <c r="M160" s="75">
        <v>53517.21</v>
      </c>
      <c r="N160" s="78">
        <f>Tableau_Lancer_la_requête_à_partir_de_Excel_Files[[#This Row],[''Montant FEDER'']]/Tableau_Lancer_la_requête_à_partir_de_Excel_Files[[#This Row],[''Coût total éligible'']]</f>
        <v>0.49999995328605945</v>
      </c>
      <c r="O160" s="77" t="s">
        <v>200</v>
      </c>
      <c r="P160" s="69" t="s">
        <v>534</v>
      </c>
      <c r="Q160" s="73" t="s">
        <v>535</v>
      </c>
      <c r="R160" s="72" t="s">
        <v>30</v>
      </c>
      <c r="S160" s="71" t="s">
        <v>626</v>
      </c>
    </row>
    <row r="161" spans="1:19" ht="28.5" x14ac:dyDescent="0.25">
      <c r="A161" s="72" t="s">
        <v>680</v>
      </c>
      <c r="B161" s="72" t="s">
        <v>461</v>
      </c>
      <c r="C161" s="73" t="s">
        <v>655</v>
      </c>
      <c r="D161" s="73" t="s">
        <v>669</v>
      </c>
      <c r="E161" s="57"/>
      <c r="F161" s="72"/>
      <c r="G161" s="72" t="s">
        <v>20</v>
      </c>
      <c r="H161" s="72" t="s">
        <v>670</v>
      </c>
      <c r="I161" s="74">
        <v>42675</v>
      </c>
      <c r="J161" s="61">
        <v>43403</v>
      </c>
      <c r="K161" s="63">
        <v>42663</v>
      </c>
      <c r="L161" s="75">
        <v>93420</v>
      </c>
      <c r="M161" s="75">
        <v>46710</v>
      </c>
      <c r="N161" s="78">
        <f>Tableau_Lancer_la_requête_à_partir_de_Excel_Files[[#This Row],[''Montant FEDER'']]/Tableau_Lancer_la_requête_à_partir_de_Excel_Files[[#This Row],[''Coût total éligible'']]</f>
        <v>0.5</v>
      </c>
      <c r="O161" s="77" t="s">
        <v>200</v>
      </c>
      <c r="P161" s="69" t="s">
        <v>657</v>
      </c>
      <c r="Q161" s="73" t="s">
        <v>658</v>
      </c>
      <c r="R161" s="72" t="s">
        <v>24</v>
      </c>
      <c r="S161" s="71" t="s">
        <v>459</v>
      </c>
    </row>
    <row r="162" spans="1:19" ht="42.75" x14ac:dyDescent="0.25">
      <c r="A162" s="72" t="s">
        <v>681</v>
      </c>
      <c r="B162" s="72" t="s">
        <v>5</v>
      </c>
      <c r="C162" s="73" t="s">
        <v>253</v>
      </c>
      <c r="D162" s="73" t="s">
        <v>682</v>
      </c>
      <c r="E162" s="57"/>
      <c r="F162" s="72" t="s">
        <v>20</v>
      </c>
      <c r="G162" s="72"/>
      <c r="H162" s="72"/>
      <c r="I162" s="74">
        <v>42370</v>
      </c>
      <c r="J162" s="61">
        <v>43100</v>
      </c>
      <c r="K162" s="63">
        <v>42663</v>
      </c>
      <c r="L162" s="75">
        <v>324324.89</v>
      </c>
      <c r="M162" s="75">
        <v>162162</v>
      </c>
      <c r="N162" s="78">
        <f>Tableau_Lancer_la_requête_à_partir_de_Excel_Files[[#This Row],[''Montant FEDER'']]/Tableau_Lancer_la_requête_à_partir_de_Excel_Files[[#This Row],[''Coût total éligible'']]</f>
        <v>0.4999986279190598</v>
      </c>
      <c r="O162" s="77" t="s">
        <v>200</v>
      </c>
      <c r="P162" s="69" t="s">
        <v>255</v>
      </c>
      <c r="Q162" s="73" t="s">
        <v>256</v>
      </c>
      <c r="R162" s="72" t="s">
        <v>257</v>
      </c>
      <c r="S162" s="71" t="s">
        <v>627</v>
      </c>
    </row>
    <row r="163" spans="1:19" ht="28.5" x14ac:dyDescent="0.25">
      <c r="A163" s="72" t="s">
        <v>683</v>
      </c>
      <c r="B163" s="72" t="s">
        <v>25</v>
      </c>
      <c r="C163" s="73" t="s">
        <v>684</v>
      </c>
      <c r="D163" s="73" t="s">
        <v>685</v>
      </c>
      <c r="E163" s="57"/>
      <c r="F163" s="72" t="s">
        <v>20</v>
      </c>
      <c r="G163" s="72"/>
      <c r="H163" s="72"/>
      <c r="I163" s="74"/>
      <c r="J163" s="61"/>
      <c r="K163" s="63">
        <v>42663</v>
      </c>
      <c r="L163" s="75">
        <v>189227</v>
      </c>
      <c r="M163" s="75">
        <v>64337</v>
      </c>
      <c r="N163" s="78">
        <f>Tableau_Lancer_la_requête_à_partir_de_Excel_Files[[#This Row],[''Montant FEDER'']]/Tableau_Lancer_la_requête_à_partir_de_Excel_Files[[#This Row],[''Coût total éligible'']]</f>
        <v>0.33999904876154036</v>
      </c>
      <c r="O163" s="77" t="s">
        <v>686</v>
      </c>
      <c r="P163" s="69" t="s">
        <v>687</v>
      </c>
      <c r="Q163" s="73" t="s">
        <v>688</v>
      </c>
      <c r="R163" s="72" t="s">
        <v>13</v>
      </c>
      <c r="S163" s="71" t="s">
        <v>459</v>
      </c>
    </row>
    <row r="164" spans="1:19" ht="28.5" x14ac:dyDescent="0.25">
      <c r="A164" s="72" t="s">
        <v>689</v>
      </c>
      <c r="B164" s="72" t="s">
        <v>25</v>
      </c>
      <c r="C164" s="73" t="s">
        <v>690</v>
      </c>
      <c r="D164" s="73" t="s">
        <v>691</v>
      </c>
      <c r="E164" s="57"/>
      <c r="F164" s="72" t="s">
        <v>692</v>
      </c>
      <c r="G164" s="72" t="s">
        <v>20</v>
      </c>
      <c r="H164" s="72" t="s">
        <v>693</v>
      </c>
      <c r="I164" s="74">
        <v>42736</v>
      </c>
      <c r="J164" s="61">
        <v>43830</v>
      </c>
      <c r="K164" s="63">
        <v>42663</v>
      </c>
      <c r="L164" s="75">
        <v>119989.58</v>
      </c>
      <c r="M164" s="75">
        <v>47898.58</v>
      </c>
      <c r="N164" s="78">
        <f>Tableau_Lancer_la_requête_à_partir_de_Excel_Files[[#This Row],[''Montant FEDER'']]/Tableau_Lancer_la_requête_à_partir_de_Excel_Files[[#This Row],[''Coût total éligible'']]</f>
        <v>0.39918949628792766</v>
      </c>
      <c r="O164" s="77" t="s">
        <v>694</v>
      </c>
      <c r="P164" s="69" t="s">
        <v>695</v>
      </c>
      <c r="Q164" s="73" t="s">
        <v>696</v>
      </c>
      <c r="R164" s="72" t="s">
        <v>9</v>
      </c>
      <c r="S164" s="71" t="s">
        <v>459</v>
      </c>
    </row>
    <row r="165" spans="1:19" ht="42.75" x14ac:dyDescent="0.25">
      <c r="A165" s="72" t="s">
        <v>697</v>
      </c>
      <c r="B165" s="72" t="s">
        <v>25</v>
      </c>
      <c r="C165" s="73" t="s">
        <v>684</v>
      </c>
      <c r="D165" s="73" t="s">
        <v>698</v>
      </c>
      <c r="E165" s="57"/>
      <c r="F165" s="72" t="s">
        <v>20</v>
      </c>
      <c r="G165" s="72" t="s">
        <v>20</v>
      </c>
      <c r="H165" s="72" t="s">
        <v>693</v>
      </c>
      <c r="I165" s="74">
        <v>42736</v>
      </c>
      <c r="J165" s="61">
        <v>43830</v>
      </c>
      <c r="K165" s="63">
        <v>42663</v>
      </c>
      <c r="L165" s="75">
        <v>210500</v>
      </c>
      <c r="M165" s="75">
        <v>84200</v>
      </c>
      <c r="N165" s="78">
        <f>Tableau_Lancer_la_requête_à_partir_de_Excel_Files[[#This Row],[''Montant FEDER'']]/Tableau_Lancer_la_requête_à_partir_de_Excel_Files[[#This Row],[''Coût total éligible'']]</f>
        <v>0.4</v>
      </c>
      <c r="O165" s="77" t="s">
        <v>198</v>
      </c>
      <c r="P165" s="69" t="s">
        <v>687</v>
      </c>
      <c r="Q165" s="73" t="s">
        <v>688</v>
      </c>
      <c r="R165" s="72" t="s">
        <v>13</v>
      </c>
      <c r="S165" s="71" t="s">
        <v>459</v>
      </c>
    </row>
    <row r="166" spans="1:19" ht="42.75" x14ac:dyDescent="0.25">
      <c r="A166" s="72" t="s">
        <v>699</v>
      </c>
      <c r="B166" s="72" t="s">
        <v>25</v>
      </c>
      <c r="C166" s="73" t="s">
        <v>700</v>
      </c>
      <c r="D166" s="73" t="s">
        <v>698</v>
      </c>
      <c r="E166" s="57"/>
      <c r="F166" s="72" t="s">
        <v>20</v>
      </c>
      <c r="G166" s="72" t="s">
        <v>20</v>
      </c>
      <c r="H166" s="72" t="s">
        <v>693</v>
      </c>
      <c r="I166" s="74">
        <v>42736</v>
      </c>
      <c r="J166" s="61">
        <v>43830</v>
      </c>
      <c r="K166" s="63">
        <v>42663</v>
      </c>
      <c r="L166" s="75">
        <v>142240</v>
      </c>
      <c r="M166" s="75">
        <v>56896</v>
      </c>
      <c r="N166" s="78">
        <f>Tableau_Lancer_la_requête_à_partir_de_Excel_Files[[#This Row],[''Montant FEDER'']]/Tableau_Lancer_la_requête_à_partir_de_Excel_Files[[#This Row],[''Coût total éligible'']]</f>
        <v>0.4</v>
      </c>
      <c r="O166" s="77" t="s">
        <v>198</v>
      </c>
      <c r="P166" s="69" t="s">
        <v>701</v>
      </c>
      <c r="Q166" s="73" t="s">
        <v>702</v>
      </c>
      <c r="R166" s="72" t="s">
        <v>140</v>
      </c>
      <c r="S166" s="71" t="s">
        <v>459</v>
      </c>
    </row>
    <row r="167" spans="1:19" ht="28.5" x14ac:dyDescent="0.25">
      <c r="A167" s="72" t="s">
        <v>703</v>
      </c>
      <c r="B167" s="72" t="s">
        <v>25</v>
      </c>
      <c r="C167" s="73" t="s">
        <v>704</v>
      </c>
      <c r="D167" s="73" t="s">
        <v>705</v>
      </c>
      <c r="E167" s="57"/>
      <c r="F167" s="72" t="s">
        <v>20</v>
      </c>
      <c r="G167" s="72" t="s">
        <v>20</v>
      </c>
      <c r="H167" s="72" t="s">
        <v>706</v>
      </c>
      <c r="I167" s="74"/>
      <c r="J167" s="61"/>
      <c r="K167" s="63">
        <v>42696</v>
      </c>
      <c r="L167" s="75">
        <v>155627</v>
      </c>
      <c r="M167" s="75">
        <v>53040</v>
      </c>
      <c r="N167" s="78">
        <f>Tableau_Lancer_la_requête_à_partir_de_Excel_Files[[#This Row],[''Montant FEDER'']]/Tableau_Lancer_la_requête_à_partir_de_Excel_Files[[#This Row],[''Coût total éligible'']]</f>
        <v>0.34081489715794816</v>
      </c>
      <c r="O167" s="77" t="s">
        <v>707</v>
      </c>
      <c r="P167" s="69" t="s">
        <v>115</v>
      </c>
      <c r="Q167" s="73" t="s">
        <v>116</v>
      </c>
      <c r="R167" s="72" t="s">
        <v>9</v>
      </c>
      <c r="S167" s="71" t="s">
        <v>459</v>
      </c>
    </row>
    <row r="168" spans="1:19" ht="71.25" x14ac:dyDescent="0.25">
      <c r="A168" s="72" t="s">
        <v>708</v>
      </c>
      <c r="B168" s="72" t="s">
        <v>25</v>
      </c>
      <c r="C168" s="73" t="s">
        <v>709</v>
      </c>
      <c r="D168" s="73" t="s">
        <v>710</v>
      </c>
      <c r="E168" s="57"/>
      <c r="F168" s="72" t="s">
        <v>20</v>
      </c>
      <c r="G168" s="72" t="s">
        <v>20</v>
      </c>
      <c r="H168" s="72" t="s">
        <v>706</v>
      </c>
      <c r="I168" s="74"/>
      <c r="J168" s="61"/>
      <c r="K168" s="63">
        <v>42696</v>
      </c>
      <c r="L168" s="75">
        <v>50160</v>
      </c>
      <c r="M168" s="75">
        <v>18310</v>
      </c>
      <c r="N168" s="78">
        <f>Tableau_Lancer_la_requête_à_partir_de_Excel_Files[[#This Row],[''Montant FEDER'']]/Tableau_Lancer_la_requête_à_partir_de_Excel_Files[[#This Row],[''Coût total éligible'']]</f>
        <v>0.36503189792663476</v>
      </c>
      <c r="O168" s="77" t="s">
        <v>711</v>
      </c>
      <c r="P168" s="69" t="s">
        <v>712</v>
      </c>
      <c r="Q168" s="73" t="s">
        <v>713</v>
      </c>
      <c r="R168" s="72" t="s">
        <v>43</v>
      </c>
      <c r="S168" s="71" t="s">
        <v>626</v>
      </c>
    </row>
    <row r="169" spans="1:19" ht="28.5" x14ac:dyDescent="0.25">
      <c r="A169" s="72" t="s">
        <v>714</v>
      </c>
      <c r="B169" s="72" t="s">
        <v>25</v>
      </c>
      <c r="C169" s="73" t="s">
        <v>715</v>
      </c>
      <c r="D169" s="73" t="s">
        <v>716</v>
      </c>
      <c r="E169" s="57"/>
      <c r="F169" s="72" t="s">
        <v>20</v>
      </c>
      <c r="G169" s="72" t="s">
        <v>20</v>
      </c>
      <c r="H169" s="72" t="s">
        <v>706</v>
      </c>
      <c r="I169" s="74"/>
      <c r="J169" s="61"/>
      <c r="K169" s="63">
        <v>42696</v>
      </c>
      <c r="L169" s="75">
        <v>19480</v>
      </c>
      <c r="M169" s="75">
        <v>7110</v>
      </c>
      <c r="N169" s="78">
        <f>Tableau_Lancer_la_requête_à_partir_de_Excel_Files[[#This Row],[''Montant FEDER'']]/Tableau_Lancer_la_requête_à_partir_de_Excel_Files[[#This Row],[''Coût total éligible'']]</f>
        <v>0.36498973305954824</v>
      </c>
      <c r="O169" s="77" t="s">
        <v>711</v>
      </c>
      <c r="P169" s="69" t="s">
        <v>534</v>
      </c>
      <c r="Q169" s="73" t="s">
        <v>535</v>
      </c>
      <c r="R169" s="72" t="s">
        <v>30</v>
      </c>
      <c r="S169" s="71" t="s">
        <v>626</v>
      </c>
    </row>
    <row r="170" spans="1:19" ht="42.75" x14ac:dyDescent="0.25">
      <c r="A170" s="72" t="s">
        <v>717</v>
      </c>
      <c r="B170" s="72" t="s">
        <v>25</v>
      </c>
      <c r="C170" s="73" t="s">
        <v>718</v>
      </c>
      <c r="D170" s="73" t="s">
        <v>719</v>
      </c>
      <c r="E170" s="57"/>
      <c r="F170" s="72" t="s">
        <v>20</v>
      </c>
      <c r="G170" s="72" t="s">
        <v>20</v>
      </c>
      <c r="H170" s="72" t="s">
        <v>706</v>
      </c>
      <c r="I170" s="74"/>
      <c r="J170" s="61"/>
      <c r="K170" s="63">
        <v>42696</v>
      </c>
      <c r="L170" s="75">
        <v>47098.65</v>
      </c>
      <c r="M170" s="75">
        <v>17190</v>
      </c>
      <c r="N170" s="78">
        <f>Tableau_Lancer_la_requête_à_partir_de_Excel_Files[[#This Row],[''Montant FEDER'']]/Tableau_Lancer_la_requête_à_partir_de_Excel_Files[[#This Row],[''Coût total éligible'']]</f>
        <v>0.36497861403670806</v>
      </c>
      <c r="O170" s="77" t="s">
        <v>711</v>
      </c>
      <c r="P170" s="69" t="s">
        <v>720</v>
      </c>
      <c r="Q170" s="73" t="s">
        <v>721</v>
      </c>
      <c r="R170" s="72" t="s">
        <v>39</v>
      </c>
      <c r="S170" s="71" t="s">
        <v>626</v>
      </c>
    </row>
    <row r="171" spans="1:19" ht="42.75" x14ac:dyDescent="0.25">
      <c r="A171" s="72" t="s">
        <v>722</v>
      </c>
      <c r="B171" s="72" t="s">
        <v>25</v>
      </c>
      <c r="C171" s="73" t="s">
        <v>723</v>
      </c>
      <c r="D171" s="73" t="s">
        <v>724</v>
      </c>
      <c r="E171" s="57"/>
      <c r="F171" s="72" t="s">
        <v>20</v>
      </c>
      <c r="G171" s="72" t="s">
        <v>20</v>
      </c>
      <c r="H171" s="72" t="s">
        <v>706</v>
      </c>
      <c r="I171" s="74"/>
      <c r="J171" s="61"/>
      <c r="K171" s="63">
        <v>42696</v>
      </c>
      <c r="L171" s="75">
        <v>113099.47</v>
      </c>
      <c r="M171" s="75">
        <v>41280</v>
      </c>
      <c r="N171" s="78">
        <f>Tableau_Lancer_la_requête_à_partir_de_Excel_Files[[#This Row],[''Montant FEDER'']]/Tableau_Lancer_la_requête_à_partir_de_Excel_Files[[#This Row],[''Coût total éligible'']]</f>
        <v>0.36498844777964035</v>
      </c>
      <c r="O171" s="77" t="s">
        <v>711</v>
      </c>
      <c r="P171" s="69" t="s">
        <v>725</v>
      </c>
      <c r="Q171" s="73" t="s">
        <v>726</v>
      </c>
      <c r="R171" s="72" t="s">
        <v>43</v>
      </c>
      <c r="S171" s="71" t="s">
        <v>626</v>
      </c>
    </row>
    <row r="172" spans="1:19" ht="42.75" x14ac:dyDescent="0.25">
      <c r="A172" s="72" t="s">
        <v>727</v>
      </c>
      <c r="B172" s="72" t="s">
        <v>25</v>
      </c>
      <c r="C172" s="73" t="s">
        <v>728</v>
      </c>
      <c r="D172" s="73" t="s">
        <v>729</v>
      </c>
      <c r="E172" s="57"/>
      <c r="F172" s="72" t="s">
        <v>20</v>
      </c>
      <c r="G172" s="72" t="s">
        <v>20</v>
      </c>
      <c r="H172" s="72" t="s">
        <v>706</v>
      </c>
      <c r="I172" s="74"/>
      <c r="J172" s="61"/>
      <c r="K172" s="63">
        <v>42696</v>
      </c>
      <c r="L172" s="75">
        <v>77500</v>
      </c>
      <c r="M172" s="75">
        <v>28290</v>
      </c>
      <c r="N172" s="78">
        <f>Tableau_Lancer_la_requête_à_partir_de_Excel_Files[[#This Row],[''Montant FEDER'']]/Tableau_Lancer_la_requête_à_partir_de_Excel_Files[[#This Row],[''Coût total éligible'']]</f>
        <v>0.36503225806451611</v>
      </c>
      <c r="O172" s="77" t="s">
        <v>711</v>
      </c>
      <c r="P172" s="69" t="s">
        <v>730</v>
      </c>
      <c r="Q172" s="73" t="s">
        <v>731</v>
      </c>
      <c r="R172" s="72" t="s">
        <v>43</v>
      </c>
      <c r="S172" s="71" t="s">
        <v>626</v>
      </c>
    </row>
    <row r="173" spans="1:19" ht="28.5" x14ac:dyDescent="0.25">
      <c r="A173" s="72" t="s">
        <v>732</v>
      </c>
      <c r="B173" s="72" t="s">
        <v>25</v>
      </c>
      <c r="C173" s="73" t="s">
        <v>733</v>
      </c>
      <c r="D173" s="73" t="s">
        <v>734</v>
      </c>
      <c r="E173" s="57"/>
      <c r="F173" s="72" t="s">
        <v>20</v>
      </c>
      <c r="G173" s="72" t="s">
        <v>20</v>
      </c>
      <c r="H173" s="72" t="s">
        <v>706</v>
      </c>
      <c r="I173" s="74"/>
      <c r="J173" s="61"/>
      <c r="K173" s="63">
        <v>42696</v>
      </c>
      <c r="L173" s="75">
        <v>103500</v>
      </c>
      <c r="M173" s="75">
        <v>37780</v>
      </c>
      <c r="N173" s="78">
        <f>Tableau_Lancer_la_requête_à_partir_de_Excel_Files[[#This Row],[''Montant FEDER'']]/Tableau_Lancer_la_requête_à_partir_de_Excel_Files[[#This Row],[''Coût total éligible'']]</f>
        <v>0.36502415458937199</v>
      </c>
      <c r="O173" s="77" t="s">
        <v>711</v>
      </c>
      <c r="P173" s="69" t="s">
        <v>735</v>
      </c>
      <c r="Q173" s="73" t="s">
        <v>736</v>
      </c>
      <c r="R173" s="72" t="s">
        <v>9</v>
      </c>
      <c r="S173" s="71" t="s">
        <v>459</v>
      </c>
    </row>
    <row r="174" spans="1:19" ht="42.75" x14ac:dyDescent="0.25">
      <c r="A174" s="72" t="s">
        <v>737</v>
      </c>
      <c r="B174" s="72" t="s">
        <v>25</v>
      </c>
      <c r="C174" s="73" t="s">
        <v>738</v>
      </c>
      <c r="D174" s="73" t="s">
        <v>739</v>
      </c>
      <c r="E174" s="57"/>
      <c r="F174" s="72" t="s">
        <v>20</v>
      </c>
      <c r="G174" s="72" t="s">
        <v>20</v>
      </c>
      <c r="H174" s="72" t="s">
        <v>706</v>
      </c>
      <c r="I174" s="74"/>
      <c r="J174" s="61"/>
      <c r="K174" s="63">
        <v>42696</v>
      </c>
      <c r="L174" s="75">
        <v>197821</v>
      </c>
      <c r="M174" s="75">
        <v>72210</v>
      </c>
      <c r="N174" s="78">
        <f>Tableau_Lancer_la_requête_à_partir_de_Excel_Files[[#This Row],[''Montant FEDER'']]/Tableau_Lancer_la_requête_à_partir_de_Excel_Files[[#This Row],[''Coût total éligible'']]</f>
        <v>0.36502696882535224</v>
      </c>
      <c r="O174" s="77" t="s">
        <v>711</v>
      </c>
      <c r="P174" s="69" t="s">
        <v>740</v>
      </c>
      <c r="Q174" s="73" t="s">
        <v>741</v>
      </c>
      <c r="R174" s="72" t="s">
        <v>43</v>
      </c>
      <c r="S174" s="71" t="s">
        <v>626</v>
      </c>
    </row>
    <row r="175" spans="1:19" ht="28.5" x14ac:dyDescent="0.25">
      <c r="A175" s="72" t="s">
        <v>742</v>
      </c>
      <c r="B175" s="72" t="s">
        <v>25</v>
      </c>
      <c r="C175" s="73" t="s">
        <v>743</v>
      </c>
      <c r="D175" s="73" t="s">
        <v>744</v>
      </c>
      <c r="E175" s="57"/>
      <c r="F175" s="72" t="s">
        <v>20</v>
      </c>
      <c r="G175" s="72" t="s">
        <v>20</v>
      </c>
      <c r="H175" s="72" t="s">
        <v>706</v>
      </c>
      <c r="I175" s="74"/>
      <c r="J175" s="61"/>
      <c r="K175" s="63">
        <v>42696</v>
      </c>
      <c r="L175" s="75">
        <v>39900</v>
      </c>
      <c r="M175" s="75">
        <v>14570</v>
      </c>
      <c r="N175" s="78">
        <f>Tableau_Lancer_la_requête_à_partir_de_Excel_Files[[#This Row],[''Montant FEDER'']]/Tableau_Lancer_la_requête_à_partir_de_Excel_Files[[#This Row],[''Coût total éligible'']]</f>
        <v>0.36516290726817041</v>
      </c>
      <c r="O175" s="77" t="s">
        <v>745</v>
      </c>
      <c r="P175" s="69" t="s">
        <v>746</v>
      </c>
      <c r="Q175" s="73" t="s">
        <v>747</v>
      </c>
      <c r="R175" s="72" t="s">
        <v>30</v>
      </c>
      <c r="S175" s="71" t="s">
        <v>626</v>
      </c>
    </row>
    <row r="176" spans="1:19" ht="28.5" x14ac:dyDescent="0.25">
      <c r="A176" s="72" t="s">
        <v>748</v>
      </c>
      <c r="B176" s="72" t="s">
        <v>25</v>
      </c>
      <c r="C176" s="73" t="s">
        <v>749</v>
      </c>
      <c r="D176" s="73" t="s">
        <v>750</v>
      </c>
      <c r="E176" s="57"/>
      <c r="F176" s="72" t="s">
        <v>20</v>
      </c>
      <c r="G176" s="72" t="s">
        <v>20</v>
      </c>
      <c r="H176" s="72" t="s">
        <v>706</v>
      </c>
      <c r="I176" s="74"/>
      <c r="J176" s="61"/>
      <c r="K176" s="63">
        <v>42696</v>
      </c>
      <c r="L176" s="75">
        <v>33097</v>
      </c>
      <c r="M176" s="75">
        <v>10210</v>
      </c>
      <c r="N176" s="78">
        <f>Tableau_Lancer_la_requête_à_partir_de_Excel_Files[[#This Row],[''Montant FEDER'']]/Tableau_Lancer_la_requête_à_partir_de_Excel_Files[[#This Row],[''Coût total éligible'']]</f>
        <v>0.30848717406411458</v>
      </c>
      <c r="O176" s="77" t="s">
        <v>751</v>
      </c>
      <c r="P176" s="69" t="s">
        <v>752</v>
      </c>
      <c r="Q176" s="73" t="s">
        <v>753</v>
      </c>
      <c r="R176" s="72" t="s">
        <v>39</v>
      </c>
      <c r="S176" s="71" t="s">
        <v>626</v>
      </c>
    </row>
    <row r="177" spans="1:19" ht="28.5" x14ac:dyDescent="0.25">
      <c r="A177" s="72" t="s">
        <v>754</v>
      </c>
      <c r="B177" s="72" t="s">
        <v>25</v>
      </c>
      <c r="C177" s="73" t="s">
        <v>452</v>
      </c>
      <c r="D177" s="73" t="s">
        <v>755</v>
      </c>
      <c r="E177" s="57"/>
      <c r="F177" s="72" t="s">
        <v>20</v>
      </c>
      <c r="G177" s="72" t="s">
        <v>20</v>
      </c>
      <c r="H177" s="72" t="s">
        <v>706</v>
      </c>
      <c r="I177" s="74"/>
      <c r="J177" s="61"/>
      <c r="K177" s="63">
        <v>42696</v>
      </c>
      <c r="L177" s="75">
        <v>105000</v>
      </c>
      <c r="M177" s="75">
        <v>38330</v>
      </c>
      <c r="N177" s="78">
        <f>Tableau_Lancer_la_requête_à_partir_de_Excel_Files[[#This Row],[''Montant FEDER'']]/Tableau_Lancer_la_requête_à_partir_de_Excel_Files[[#This Row],[''Coût total éligible'']]</f>
        <v>0.36504761904761907</v>
      </c>
      <c r="O177" s="77" t="s">
        <v>711</v>
      </c>
      <c r="P177" s="69" t="s">
        <v>454</v>
      </c>
      <c r="Q177" s="73" t="s">
        <v>455</v>
      </c>
      <c r="R177" s="72" t="s">
        <v>30</v>
      </c>
      <c r="S177" s="71" t="s">
        <v>626</v>
      </c>
    </row>
    <row r="178" spans="1:19" ht="28.5" x14ac:dyDescent="0.25">
      <c r="A178" s="72" t="s">
        <v>756</v>
      </c>
      <c r="B178" s="72" t="s">
        <v>25</v>
      </c>
      <c r="C178" s="73" t="s">
        <v>757</v>
      </c>
      <c r="D178" s="73" t="s">
        <v>744</v>
      </c>
      <c r="E178" s="57"/>
      <c r="F178" s="72" t="s">
        <v>20</v>
      </c>
      <c r="G178" s="72" t="s">
        <v>20</v>
      </c>
      <c r="H178" s="72" t="s">
        <v>706</v>
      </c>
      <c r="I178" s="74"/>
      <c r="J178" s="61"/>
      <c r="K178" s="63">
        <v>42696</v>
      </c>
      <c r="L178" s="75">
        <v>82673</v>
      </c>
      <c r="M178" s="75">
        <v>30180</v>
      </c>
      <c r="N178" s="78">
        <f>Tableau_Lancer_la_requête_à_partir_de_Excel_Files[[#This Row],[''Montant FEDER'']]/Tableau_Lancer_la_requête_à_partir_de_Excel_Files[[#This Row],[''Coût total éligible'']]</f>
        <v>0.36505267741584313</v>
      </c>
      <c r="O178" s="77" t="s">
        <v>758</v>
      </c>
      <c r="P178" s="69" t="s">
        <v>759</v>
      </c>
      <c r="Q178" s="73" t="s">
        <v>760</v>
      </c>
      <c r="R178" s="72" t="s">
        <v>30</v>
      </c>
      <c r="S178" s="71" t="s">
        <v>626</v>
      </c>
    </row>
    <row r="179" spans="1:19" ht="42.75" x14ac:dyDescent="0.25">
      <c r="A179" s="72" t="s">
        <v>761</v>
      </c>
      <c r="B179" s="72" t="s">
        <v>25</v>
      </c>
      <c r="C179" s="73" t="s">
        <v>762</v>
      </c>
      <c r="D179" s="73" t="s">
        <v>763</v>
      </c>
      <c r="E179" s="57"/>
      <c r="F179" s="72" t="s">
        <v>20</v>
      </c>
      <c r="G179" s="72" t="s">
        <v>20</v>
      </c>
      <c r="H179" s="72" t="s">
        <v>706</v>
      </c>
      <c r="I179" s="74"/>
      <c r="J179" s="61"/>
      <c r="K179" s="63">
        <v>42696</v>
      </c>
      <c r="L179" s="75">
        <v>18046.14</v>
      </c>
      <c r="M179" s="75">
        <v>6588.65</v>
      </c>
      <c r="N179" s="78">
        <f>Tableau_Lancer_la_requête_à_partir_de_Excel_Files[[#This Row],[''Montant FEDER'']]/Tableau_Lancer_la_requête_à_partir_de_Excel_Files[[#This Row],[''Coût total éligible'']]</f>
        <v>0.36510023750231352</v>
      </c>
      <c r="O179" s="77" t="s">
        <v>758</v>
      </c>
      <c r="P179" s="69" t="s">
        <v>764</v>
      </c>
      <c r="Q179" s="73" t="s">
        <v>765</v>
      </c>
      <c r="R179" s="72" t="s">
        <v>43</v>
      </c>
      <c r="S179" s="71" t="s">
        <v>626</v>
      </c>
    </row>
    <row r="180" spans="1:19" ht="42.75" x14ac:dyDescent="0.25">
      <c r="A180" s="72" t="s">
        <v>761</v>
      </c>
      <c r="B180" s="72" t="s">
        <v>25</v>
      </c>
      <c r="C180" s="73" t="s">
        <v>766</v>
      </c>
      <c r="D180" s="73" t="s">
        <v>763</v>
      </c>
      <c r="E180" s="57"/>
      <c r="F180" s="72" t="s">
        <v>20</v>
      </c>
      <c r="G180" s="72" t="s">
        <v>20</v>
      </c>
      <c r="H180" s="72" t="s">
        <v>706</v>
      </c>
      <c r="I180" s="74"/>
      <c r="J180" s="61"/>
      <c r="K180" s="63">
        <v>42696</v>
      </c>
      <c r="L180" s="75">
        <v>67750</v>
      </c>
      <c r="M180" s="75">
        <v>24731.35</v>
      </c>
      <c r="N180" s="78">
        <f>Tableau_Lancer_la_requête_à_partir_de_Excel_Files[[#This Row],[''Montant FEDER'']]/Tableau_Lancer_la_requête_à_partir_de_Excel_Files[[#This Row],[''Coût total éligible'']]</f>
        <v>0.3650383763837638</v>
      </c>
      <c r="O180" s="77" t="s">
        <v>711</v>
      </c>
      <c r="P180" s="69" t="s">
        <v>767</v>
      </c>
      <c r="Q180" s="73" t="s">
        <v>768</v>
      </c>
      <c r="R180" s="72" t="s">
        <v>43</v>
      </c>
      <c r="S180" s="71" t="s">
        <v>626</v>
      </c>
    </row>
    <row r="181" spans="1:19" ht="28.5" x14ac:dyDescent="0.25">
      <c r="A181" s="72" t="s">
        <v>769</v>
      </c>
      <c r="B181" s="72" t="s">
        <v>25</v>
      </c>
      <c r="C181" s="73" t="s">
        <v>704</v>
      </c>
      <c r="D181" s="73" t="s">
        <v>770</v>
      </c>
      <c r="E181" s="57"/>
      <c r="F181" s="72" t="s">
        <v>20</v>
      </c>
      <c r="G181" s="72"/>
      <c r="H181" s="72"/>
      <c r="I181" s="74">
        <v>42644</v>
      </c>
      <c r="J181" s="61">
        <v>43190</v>
      </c>
      <c r="K181" s="63">
        <v>42663</v>
      </c>
      <c r="L181" s="75">
        <v>238052</v>
      </c>
      <c r="M181" s="75">
        <v>95220.800000000003</v>
      </c>
      <c r="N181" s="78">
        <f>Tableau_Lancer_la_requête_à_partir_de_Excel_Files[[#This Row],[''Montant FEDER'']]/Tableau_Lancer_la_requête_à_partir_de_Excel_Files[[#This Row],[''Coût total éligible'']]</f>
        <v>0.4</v>
      </c>
      <c r="O181" s="77" t="s">
        <v>198</v>
      </c>
      <c r="P181" s="69" t="s">
        <v>115</v>
      </c>
      <c r="Q181" s="73" t="s">
        <v>116</v>
      </c>
      <c r="R181" s="72" t="s">
        <v>9</v>
      </c>
      <c r="S181" s="71" t="s">
        <v>459</v>
      </c>
    </row>
    <row r="182" spans="1:19" ht="28.5" x14ac:dyDescent="0.25">
      <c r="A182" s="72" t="s">
        <v>771</v>
      </c>
      <c r="B182" s="72" t="s">
        <v>25</v>
      </c>
      <c r="C182" s="73" t="s">
        <v>772</v>
      </c>
      <c r="D182" s="73" t="s">
        <v>773</v>
      </c>
      <c r="E182" s="57"/>
      <c r="F182" s="72" t="s">
        <v>20</v>
      </c>
      <c r="G182" s="72" t="s">
        <v>278</v>
      </c>
      <c r="H182" s="72" t="s">
        <v>774</v>
      </c>
      <c r="I182" s="74">
        <v>42736</v>
      </c>
      <c r="J182" s="61">
        <v>43465</v>
      </c>
      <c r="K182" s="63">
        <v>42663</v>
      </c>
      <c r="L182" s="75">
        <v>28608.61</v>
      </c>
      <c r="M182" s="75">
        <v>11443.44</v>
      </c>
      <c r="N182" s="78">
        <f>Tableau_Lancer_la_requête_à_partir_de_Excel_Files[[#This Row],[''Montant FEDER'']]/Tableau_Lancer_la_requête_à_partir_de_Excel_Files[[#This Row],[''Coût total éligible'']]</f>
        <v>0.39999986018195222</v>
      </c>
      <c r="O182" s="77" t="s">
        <v>198</v>
      </c>
      <c r="P182" s="69" t="s">
        <v>775</v>
      </c>
      <c r="Q182" s="73" t="s">
        <v>776</v>
      </c>
      <c r="R182" s="72" t="s">
        <v>84</v>
      </c>
      <c r="S182" s="71" t="s">
        <v>459</v>
      </c>
    </row>
    <row r="183" spans="1:19" ht="28.5" x14ac:dyDescent="0.25">
      <c r="A183" s="72" t="s">
        <v>771</v>
      </c>
      <c r="B183" s="72" t="s">
        <v>25</v>
      </c>
      <c r="C183" s="73" t="s">
        <v>777</v>
      </c>
      <c r="D183" s="73" t="s">
        <v>773</v>
      </c>
      <c r="E183" s="57"/>
      <c r="F183" s="72" t="s">
        <v>20</v>
      </c>
      <c r="G183" s="72" t="s">
        <v>278</v>
      </c>
      <c r="H183" s="72" t="s">
        <v>774</v>
      </c>
      <c r="I183" s="74">
        <v>42736</v>
      </c>
      <c r="J183" s="61">
        <v>43465</v>
      </c>
      <c r="K183" s="63">
        <v>42663</v>
      </c>
      <c r="L183" s="75">
        <v>27316.29</v>
      </c>
      <c r="M183" s="75">
        <v>10926.52</v>
      </c>
      <c r="N183" s="78">
        <f>Tableau_Lancer_la_requête_à_partir_de_Excel_Files[[#This Row],[''Montant FEDER'']]/Tableau_Lancer_la_requête_à_partir_de_Excel_Files[[#This Row],[''Coût total éligible'']]</f>
        <v>0.4000001464327696</v>
      </c>
      <c r="O183" s="77" t="s">
        <v>198</v>
      </c>
      <c r="P183" s="69" t="s">
        <v>778</v>
      </c>
      <c r="Q183" s="73" t="s">
        <v>779</v>
      </c>
      <c r="R183" s="72" t="s">
        <v>84</v>
      </c>
      <c r="S183" s="71" t="s">
        <v>459</v>
      </c>
    </row>
    <row r="184" spans="1:19" ht="42.75" x14ac:dyDescent="0.25">
      <c r="A184" s="72" t="s">
        <v>780</v>
      </c>
      <c r="B184" s="72" t="s">
        <v>25</v>
      </c>
      <c r="C184" s="73" t="s">
        <v>781</v>
      </c>
      <c r="D184" s="73" t="s">
        <v>782</v>
      </c>
      <c r="E184" s="57"/>
      <c r="F184" s="72" t="s">
        <v>20</v>
      </c>
      <c r="G184" s="72"/>
      <c r="H184" s="72"/>
      <c r="I184" s="74">
        <v>42675</v>
      </c>
      <c r="J184" s="61">
        <v>43100</v>
      </c>
      <c r="K184" s="63">
        <v>42663</v>
      </c>
      <c r="L184" s="75">
        <v>51610</v>
      </c>
      <c r="M184" s="75">
        <v>20644</v>
      </c>
      <c r="N184" s="78">
        <f>Tableau_Lancer_la_requête_à_partir_de_Excel_Files[[#This Row],[''Montant FEDER'']]/Tableau_Lancer_la_requête_à_partir_de_Excel_Files[[#This Row],[''Coût total éligible'']]</f>
        <v>0.4</v>
      </c>
      <c r="O184" s="77" t="s">
        <v>198</v>
      </c>
      <c r="P184" s="69" t="s">
        <v>783</v>
      </c>
      <c r="Q184" s="73" t="s">
        <v>784</v>
      </c>
      <c r="R184" s="72" t="s">
        <v>9</v>
      </c>
      <c r="S184" s="71" t="s">
        <v>459</v>
      </c>
    </row>
    <row r="185" spans="1:19" ht="28.5" x14ac:dyDescent="0.25">
      <c r="A185" s="72" t="s">
        <v>785</v>
      </c>
      <c r="B185" s="72" t="s">
        <v>25</v>
      </c>
      <c r="C185" s="73" t="s">
        <v>786</v>
      </c>
      <c r="D185" s="73" t="s">
        <v>787</v>
      </c>
      <c r="E185" s="57"/>
      <c r="F185" s="72" t="s">
        <v>20</v>
      </c>
      <c r="G185" s="72"/>
      <c r="H185" s="72"/>
      <c r="I185" s="74">
        <v>42767</v>
      </c>
      <c r="J185" s="61">
        <v>43616</v>
      </c>
      <c r="K185" s="63">
        <v>42663</v>
      </c>
      <c r="L185" s="75">
        <v>172340</v>
      </c>
      <c r="M185" s="75">
        <v>68936</v>
      </c>
      <c r="N185" s="78">
        <f>Tableau_Lancer_la_requête_à_partir_de_Excel_Files[[#This Row],[''Montant FEDER'']]/Tableau_Lancer_la_requête_à_partir_de_Excel_Files[[#This Row],[''Coût total éligible'']]</f>
        <v>0.4</v>
      </c>
      <c r="O185" s="77" t="s">
        <v>198</v>
      </c>
      <c r="P185" s="69" t="s">
        <v>539</v>
      </c>
      <c r="Q185" s="73" t="s">
        <v>540</v>
      </c>
      <c r="R185" s="72" t="s">
        <v>13</v>
      </c>
      <c r="S185" s="71" t="s">
        <v>459</v>
      </c>
    </row>
    <row r="186" spans="1:19" ht="28.5" x14ac:dyDescent="0.25">
      <c r="A186" s="72" t="s">
        <v>788</v>
      </c>
      <c r="B186" s="72" t="s">
        <v>25</v>
      </c>
      <c r="C186" s="73" t="s">
        <v>789</v>
      </c>
      <c r="D186" s="73" t="s">
        <v>790</v>
      </c>
      <c r="E186" s="57"/>
      <c r="F186" s="72" t="s">
        <v>20</v>
      </c>
      <c r="G186" s="72" t="s">
        <v>278</v>
      </c>
      <c r="H186" s="72" t="s">
        <v>791</v>
      </c>
      <c r="I186" s="74">
        <v>42736</v>
      </c>
      <c r="J186" s="61">
        <v>43100</v>
      </c>
      <c r="K186" s="63">
        <v>42663</v>
      </c>
      <c r="L186" s="75">
        <v>59137.83</v>
      </c>
      <c r="M186" s="75">
        <v>23655.13</v>
      </c>
      <c r="N186" s="78">
        <f>Tableau_Lancer_la_requête_à_partir_de_Excel_Files[[#This Row],[''Montant FEDER'']]/Tableau_Lancer_la_requête_à_partir_de_Excel_Files[[#This Row],[''Coût total éligible'']]</f>
        <v>0.39999996618070022</v>
      </c>
      <c r="O186" s="77" t="s">
        <v>198</v>
      </c>
      <c r="P186" s="69" t="s">
        <v>792</v>
      </c>
      <c r="Q186" s="73" t="s">
        <v>793</v>
      </c>
      <c r="R186" s="72" t="s">
        <v>13</v>
      </c>
      <c r="S186" s="71" t="s">
        <v>459</v>
      </c>
    </row>
    <row r="187" spans="1:19" ht="28.5" x14ac:dyDescent="0.25">
      <c r="A187" s="72" t="s">
        <v>788</v>
      </c>
      <c r="B187" s="72" t="s">
        <v>25</v>
      </c>
      <c r="C187" s="73" t="s">
        <v>794</v>
      </c>
      <c r="D187" s="73" t="s">
        <v>795</v>
      </c>
      <c r="E187" s="57"/>
      <c r="F187" s="72" t="s">
        <v>20</v>
      </c>
      <c r="G187" s="72" t="s">
        <v>278</v>
      </c>
      <c r="H187" s="72" t="s">
        <v>791</v>
      </c>
      <c r="I187" s="74">
        <v>42736</v>
      </c>
      <c r="J187" s="61">
        <v>43100</v>
      </c>
      <c r="K187" s="63">
        <v>42663</v>
      </c>
      <c r="L187" s="75">
        <v>10000</v>
      </c>
      <c r="M187" s="75">
        <v>4000</v>
      </c>
      <c r="N187" s="78">
        <f>Tableau_Lancer_la_requête_à_partir_de_Excel_Files[[#This Row],[''Montant FEDER'']]/Tableau_Lancer_la_requête_à_partir_de_Excel_Files[[#This Row],[''Coût total éligible'']]</f>
        <v>0.4</v>
      </c>
      <c r="O187" s="77" t="s">
        <v>198</v>
      </c>
      <c r="P187" s="69" t="s">
        <v>152</v>
      </c>
      <c r="Q187" s="73" t="s">
        <v>153</v>
      </c>
      <c r="R187" s="72" t="s">
        <v>13</v>
      </c>
      <c r="S187" s="71" t="s">
        <v>459</v>
      </c>
    </row>
    <row r="188" spans="1:19" ht="42.75" x14ac:dyDescent="0.25">
      <c r="A188" s="72" t="s">
        <v>796</v>
      </c>
      <c r="B188" s="72" t="s">
        <v>25</v>
      </c>
      <c r="C188" s="73" t="s">
        <v>797</v>
      </c>
      <c r="D188" s="73" t="s">
        <v>798</v>
      </c>
      <c r="E188" s="57"/>
      <c r="F188" s="72" t="s">
        <v>20</v>
      </c>
      <c r="G188" s="72"/>
      <c r="H188" s="72"/>
      <c r="I188" s="74">
        <v>42736</v>
      </c>
      <c r="J188" s="61">
        <v>43281</v>
      </c>
      <c r="K188" s="63">
        <v>42663</v>
      </c>
      <c r="L188" s="75">
        <v>170848.5</v>
      </c>
      <c r="M188" s="75">
        <v>68339.400000000009</v>
      </c>
      <c r="N188" s="78">
        <f>Tableau_Lancer_la_requête_à_partir_de_Excel_Files[[#This Row],[''Montant FEDER'']]/Tableau_Lancer_la_requête_à_partir_de_Excel_Files[[#This Row],[''Coût total éligible'']]</f>
        <v>0.40000000000000008</v>
      </c>
      <c r="O188" s="77" t="s">
        <v>198</v>
      </c>
      <c r="P188" s="69" t="s">
        <v>799</v>
      </c>
      <c r="Q188" s="73" t="s">
        <v>800</v>
      </c>
      <c r="R188" s="72" t="s">
        <v>13</v>
      </c>
      <c r="S188" s="71" t="s">
        <v>459</v>
      </c>
    </row>
    <row r="189" spans="1:19" ht="57" x14ac:dyDescent="0.25">
      <c r="A189" s="72" t="s">
        <v>801</v>
      </c>
      <c r="B189" s="72" t="s">
        <v>25</v>
      </c>
      <c r="C189" s="73" t="s">
        <v>802</v>
      </c>
      <c r="D189" s="73" t="s">
        <v>803</v>
      </c>
      <c r="E189" s="57"/>
      <c r="F189" s="72" t="s">
        <v>20</v>
      </c>
      <c r="G189" s="72"/>
      <c r="H189" s="72"/>
      <c r="I189" s="74">
        <v>42736</v>
      </c>
      <c r="J189" s="61">
        <v>43100</v>
      </c>
      <c r="K189" s="63">
        <v>42663</v>
      </c>
      <c r="L189" s="75">
        <v>43877.67</v>
      </c>
      <c r="M189" s="75">
        <v>17551.07</v>
      </c>
      <c r="N189" s="78">
        <f>Tableau_Lancer_la_requête_à_partir_de_Excel_Files[[#This Row],[''Montant FEDER'']]/Tableau_Lancer_la_requête_à_partir_de_Excel_Files[[#This Row],[''Coût total éligible'']]</f>
        <v>0.40000004558127178</v>
      </c>
      <c r="O189" s="77" t="s">
        <v>198</v>
      </c>
      <c r="P189" s="69" t="s">
        <v>804</v>
      </c>
      <c r="Q189" s="73" t="s">
        <v>805</v>
      </c>
      <c r="R189" s="72" t="s">
        <v>9</v>
      </c>
      <c r="S189" s="71" t="s">
        <v>459</v>
      </c>
    </row>
    <row r="190" spans="1:19" ht="28.5" x14ac:dyDescent="0.25">
      <c r="A190" s="72" t="s">
        <v>806</v>
      </c>
      <c r="B190" s="72" t="s">
        <v>25</v>
      </c>
      <c r="C190" s="73" t="s">
        <v>807</v>
      </c>
      <c r="D190" s="73" t="s">
        <v>808</v>
      </c>
      <c r="E190" s="57"/>
      <c r="F190" s="72" t="s">
        <v>20</v>
      </c>
      <c r="G190" s="72"/>
      <c r="H190" s="72"/>
      <c r="I190" s="74">
        <v>42736</v>
      </c>
      <c r="J190" s="61">
        <v>43100</v>
      </c>
      <c r="K190" s="63">
        <v>42663</v>
      </c>
      <c r="L190" s="75">
        <v>72837</v>
      </c>
      <c r="M190" s="75">
        <v>29135</v>
      </c>
      <c r="N190" s="78">
        <f>Tableau_Lancer_la_requête_à_partir_de_Excel_Files[[#This Row],[''Montant FEDER'']]/Tableau_Lancer_la_requête_à_partir_de_Excel_Files[[#This Row],[''Coût total éligible'']]</f>
        <v>0.40000274585718798</v>
      </c>
      <c r="O190" s="77" t="s">
        <v>198</v>
      </c>
      <c r="P190" s="69" t="s">
        <v>809</v>
      </c>
      <c r="Q190" s="73" t="s">
        <v>810</v>
      </c>
      <c r="R190" s="72" t="s">
        <v>13</v>
      </c>
      <c r="S190" s="71" t="s">
        <v>459</v>
      </c>
    </row>
    <row r="191" spans="1:19" ht="28.5" x14ac:dyDescent="0.25">
      <c r="A191" s="72" t="s">
        <v>811</v>
      </c>
      <c r="B191" s="72" t="s">
        <v>25</v>
      </c>
      <c r="C191" s="73" t="s">
        <v>31</v>
      </c>
      <c r="D191" s="73" t="s">
        <v>812</v>
      </c>
      <c r="E191" s="57"/>
      <c r="F191" s="72" t="s">
        <v>20</v>
      </c>
      <c r="G191" s="72" t="s">
        <v>278</v>
      </c>
      <c r="H191" s="72" t="s">
        <v>813</v>
      </c>
      <c r="I191" s="74">
        <v>42675</v>
      </c>
      <c r="J191" s="61">
        <v>43465</v>
      </c>
      <c r="K191" s="63">
        <v>42663</v>
      </c>
      <c r="L191" s="75">
        <v>71697</v>
      </c>
      <c r="M191" s="75">
        <v>28678.800000000003</v>
      </c>
      <c r="N191" s="78">
        <f>Tableau_Lancer_la_requête_à_partir_de_Excel_Files[[#This Row],[''Montant FEDER'']]/Tableau_Lancer_la_requête_à_partir_de_Excel_Files[[#This Row],[''Coût total éligible'']]</f>
        <v>0.4</v>
      </c>
      <c r="O191" s="77" t="s">
        <v>198</v>
      </c>
      <c r="P191" s="69" t="s">
        <v>33</v>
      </c>
      <c r="Q191" s="73" t="s">
        <v>34</v>
      </c>
      <c r="R191" s="72" t="s">
        <v>13</v>
      </c>
      <c r="S191" s="71" t="s">
        <v>459</v>
      </c>
    </row>
    <row r="192" spans="1:19" ht="28.5" x14ac:dyDescent="0.25">
      <c r="A192" s="72" t="s">
        <v>811</v>
      </c>
      <c r="B192" s="72" t="s">
        <v>25</v>
      </c>
      <c r="C192" s="73" t="s">
        <v>814</v>
      </c>
      <c r="D192" s="73" t="s">
        <v>812</v>
      </c>
      <c r="E192" s="57"/>
      <c r="F192" s="72" t="s">
        <v>20</v>
      </c>
      <c r="G192" s="72" t="s">
        <v>278</v>
      </c>
      <c r="H192" s="72" t="s">
        <v>813</v>
      </c>
      <c r="I192" s="74">
        <v>42675</v>
      </c>
      <c r="J192" s="61">
        <v>43465</v>
      </c>
      <c r="K192" s="63">
        <v>42663</v>
      </c>
      <c r="L192" s="75">
        <v>28294</v>
      </c>
      <c r="M192" s="75">
        <v>11317.6</v>
      </c>
      <c r="N192" s="78">
        <f>Tableau_Lancer_la_requête_à_partir_de_Excel_Files[[#This Row],[''Montant FEDER'']]/Tableau_Lancer_la_requête_à_partir_de_Excel_Files[[#This Row],[''Coût total éligible'']]</f>
        <v>0.4</v>
      </c>
      <c r="O192" s="77" t="s">
        <v>198</v>
      </c>
      <c r="P192" s="69" t="s">
        <v>815</v>
      </c>
      <c r="Q192" s="73" t="s">
        <v>816</v>
      </c>
      <c r="R192" s="72" t="s">
        <v>13</v>
      </c>
      <c r="S192" s="71" t="s">
        <v>459</v>
      </c>
    </row>
    <row r="193" spans="1:19" ht="28.5" x14ac:dyDescent="0.25">
      <c r="A193" s="72" t="s">
        <v>817</v>
      </c>
      <c r="B193" s="72" t="s">
        <v>25</v>
      </c>
      <c r="C193" s="73" t="s">
        <v>818</v>
      </c>
      <c r="D193" s="73" t="s">
        <v>819</v>
      </c>
      <c r="E193" s="57"/>
      <c r="F193" s="72"/>
      <c r="G193" s="72"/>
      <c r="H193" s="72"/>
      <c r="I193" s="74">
        <v>42675</v>
      </c>
      <c r="J193" s="61">
        <v>43100</v>
      </c>
      <c r="K193" s="63">
        <v>42663</v>
      </c>
      <c r="L193" s="75">
        <v>53341.67</v>
      </c>
      <c r="M193" s="75">
        <v>21336.668000000001</v>
      </c>
      <c r="N193" s="78">
        <f>Tableau_Lancer_la_requête_à_partir_de_Excel_Files[[#This Row],[''Montant FEDER'']]/Tableau_Lancer_la_requête_à_partir_de_Excel_Files[[#This Row],[''Coût total éligible'']]</f>
        <v>0.4</v>
      </c>
      <c r="O193" s="77" t="s">
        <v>198</v>
      </c>
      <c r="P193" s="69" t="s">
        <v>820</v>
      </c>
      <c r="Q193" s="73" t="s">
        <v>821</v>
      </c>
      <c r="R193" s="72" t="s">
        <v>13</v>
      </c>
      <c r="S193" s="71" t="s">
        <v>459</v>
      </c>
    </row>
    <row r="194" spans="1:19" ht="28.5" x14ac:dyDescent="0.25">
      <c r="A194" s="72" t="s">
        <v>822</v>
      </c>
      <c r="B194" s="72" t="s">
        <v>338</v>
      </c>
      <c r="C194" s="73" t="s">
        <v>823</v>
      </c>
      <c r="D194" s="73" t="s">
        <v>824</v>
      </c>
      <c r="E194" s="57"/>
      <c r="F194" s="72" t="s">
        <v>20</v>
      </c>
      <c r="G194" s="72"/>
      <c r="H194" s="72"/>
      <c r="I194" s="74">
        <v>42461</v>
      </c>
      <c r="J194" s="61">
        <v>43465</v>
      </c>
      <c r="K194" s="63">
        <v>42663</v>
      </c>
      <c r="L194" s="75">
        <v>145990.93</v>
      </c>
      <c r="M194" s="75">
        <v>72995.47</v>
      </c>
      <c r="N194" s="78">
        <f>Tableau_Lancer_la_requête_à_partir_de_Excel_Files[[#This Row],[''Montant FEDER'']]/Tableau_Lancer_la_requête_à_partir_de_Excel_Files[[#This Row],[''Coût total éligible'']]</f>
        <v>0.50000003424870298</v>
      </c>
      <c r="O194" s="77" t="s">
        <v>200</v>
      </c>
      <c r="P194" s="69" t="s">
        <v>155</v>
      </c>
      <c r="Q194" s="73" t="s">
        <v>156</v>
      </c>
      <c r="R194" s="72" t="s">
        <v>13</v>
      </c>
      <c r="S194" s="71" t="s">
        <v>459</v>
      </c>
    </row>
    <row r="195" spans="1:19" ht="42.75" x14ac:dyDescent="0.25">
      <c r="A195" s="72" t="s">
        <v>825</v>
      </c>
      <c r="B195" s="72" t="s">
        <v>338</v>
      </c>
      <c r="C195" s="73" t="s">
        <v>826</v>
      </c>
      <c r="D195" s="73" t="s">
        <v>827</v>
      </c>
      <c r="E195" s="57"/>
      <c r="F195" s="72" t="s">
        <v>20</v>
      </c>
      <c r="G195" s="72"/>
      <c r="H195" s="72"/>
      <c r="I195" s="74">
        <v>42644</v>
      </c>
      <c r="J195" s="61">
        <v>43373</v>
      </c>
      <c r="K195" s="63">
        <v>42696</v>
      </c>
      <c r="L195" s="75">
        <v>129762.43</v>
      </c>
      <c r="M195" s="75">
        <v>63050.2</v>
      </c>
      <c r="N195" s="78">
        <f>Tableau_Lancer_la_requête_à_partir_de_Excel_Files[[#This Row],[''Montant FEDER'']]/Tableau_Lancer_la_requête_à_partir_de_Excel_Files[[#This Row],[''Coût total éligible'']]</f>
        <v>0.48588948280330446</v>
      </c>
      <c r="O195" s="77" t="s">
        <v>828</v>
      </c>
      <c r="P195" s="69" t="s">
        <v>829</v>
      </c>
      <c r="Q195" s="73" t="s">
        <v>830</v>
      </c>
      <c r="R195" s="72" t="s">
        <v>831</v>
      </c>
      <c r="S195" s="71" t="s">
        <v>485</v>
      </c>
    </row>
    <row r="196" spans="1:19" ht="28.5" x14ac:dyDescent="0.25">
      <c r="A196" s="72" t="s">
        <v>832</v>
      </c>
      <c r="B196" s="72" t="s">
        <v>5</v>
      </c>
      <c r="C196" s="73" t="s">
        <v>833</v>
      </c>
      <c r="D196" s="73" t="s">
        <v>834</v>
      </c>
      <c r="E196" s="57"/>
      <c r="F196" s="72" t="s">
        <v>20</v>
      </c>
      <c r="G196" s="72" t="s">
        <v>278</v>
      </c>
      <c r="H196" s="72" t="s">
        <v>835</v>
      </c>
      <c r="I196" s="74">
        <v>42430</v>
      </c>
      <c r="J196" s="61">
        <v>43159</v>
      </c>
      <c r="K196" s="63">
        <v>42663</v>
      </c>
      <c r="L196" s="75">
        <v>32100</v>
      </c>
      <c r="M196" s="75">
        <v>16050</v>
      </c>
      <c r="N196" s="78">
        <f>Tableau_Lancer_la_requête_à_partir_de_Excel_Files[[#This Row],[''Montant FEDER'']]/Tableau_Lancer_la_requête_à_partir_de_Excel_Files[[#This Row],[''Coût total éligible'']]</f>
        <v>0.5</v>
      </c>
      <c r="O196" s="77" t="s">
        <v>200</v>
      </c>
      <c r="P196" s="69" t="s">
        <v>134</v>
      </c>
      <c r="Q196" s="73" t="s">
        <v>135</v>
      </c>
      <c r="R196" s="72" t="s">
        <v>75</v>
      </c>
      <c r="S196" s="71" t="s">
        <v>459</v>
      </c>
    </row>
    <row r="197" spans="1:19" ht="28.5" x14ac:dyDescent="0.25">
      <c r="A197" s="72" t="s">
        <v>832</v>
      </c>
      <c r="B197" s="72" t="s">
        <v>5</v>
      </c>
      <c r="C197" s="73" t="s">
        <v>18</v>
      </c>
      <c r="D197" s="73" t="s">
        <v>834</v>
      </c>
      <c r="E197" s="57"/>
      <c r="F197" s="72" t="s">
        <v>20</v>
      </c>
      <c r="G197" s="72" t="s">
        <v>278</v>
      </c>
      <c r="H197" s="72" t="s">
        <v>835</v>
      </c>
      <c r="I197" s="74">
        <v>42430</v>
      </c>
      <c r="J197" s="61">
        <v>43159</v>
      </c>
      <c r="K197" s="63">
        <v>42663</v>
      </c>
      <c r="L197" s="75">
        <v>7557.38</v>
      </c>
      <c r="M197" s="75">
        <v>3778.5</v>
      </c>
      <c r="N197" s="78">
        <f>Tableau_Lancer_la_requête_à_partir_de_Excel_Files[[#This Row],[''Montant FEDER'']]/Tableau_Lancer_la_requête_à_partir_de_Excel_Files[[#This Row],[''Coût total éligible'']]</f>
        <v>0.49997485901198563</v>
      </c>
      <c r="O197" s="77" t="s">
        <v>200</v>
      </c>
      <c r="P197" s="69" t="s">
        <v>22</v>
      </c>
      <c r="Q197" s="73" t="s">
        <v>23</v>
      </c>
      <c r="R197" s="72" t="s">
        <v>24</v>
      </c>
      <c r="S197" s="71" t="s">
        <v>459</v>
      </c>
    </row>
    <row r="198" spans="1:19" ht="28.5" x14ac:dyDescent="0.25">
      <c r="A198" s="72" t="s">
        <v>836</v>
      </c>
      <c r="B198" s="72" t="s">
        <v>5</v>
      </c>
      <c r="C198" s="73" t="s">
        <v>837</v>
      </c>
      <c r="D198" s="73" t="s">
        <v>838</v>
      </c>
      <c r="E198" s="57"/>
      <c r="F198" s="72"/>
      <c r="G198" s="72"/>
      <c r="H198" s="72"/>
      <c r="I198" s="74">
        <v>42736</v>
      </c>
      <c r="J198" s="61">
        <v>43830</v>
      </c>
      <c r="K198" s="63">
        <v>42663</v>
      </c>
      <c r="L198" s="75">
        <v>235665.6</v>
      </c>
      <c r="M198" s="75">
        <v>70700</v>
      </c>
      <c r="N198" s="78">
        <f>Tableau_Lancer_la_requête_à_partir_de_Excel_Files[[#This Row],[''Montant FEDER'']]/Tableau_Lancer_la_requête_à_partir_de_Excel_Files[[#This Row],[''Coût total éligible'']]</f>
        <v>0.30000135785621662</v>
      </c>
      <c r="O198" s="77" t="s">
        <v>315</v>
      </c>
      <c r="P198" s="69" t="s">
        <v>41</v>
      </c>
      <c r="Q198" s="73" t="s">
        <v>42</v>
      </c>
      <c r="R198" s="72" t="s">
        <v>43</v>
      </c>
      <c r="S198" s="71" t="s">
        <v>626</v>
      </c>
    </row>
    <row r="199" spans="1:19" ht="42.75" x14ac:dyDescent="0.25">
      <c r="A199" s="72" t="s">
        <v>839</v>
      </c>
      <c r="B199" s="72" t="s">
        <v>25</v>
      </c>
      <c r="C199" s="73" t="s">
        <v>244</v>
      </c>
      <c r="D199" s="73" t="s">
        <v>840</v>
      </c>
      <c r="E199" s="57"/>
      <c r="F199" s="72" t="s">
        <v>20</v>
      </c>
      <c r="G199" s="72" t="s">
        <v>278</v>
      </c>
      <c r="H199" s="72" t="s">
        <v>841</v>
      </c>
      <c r="I199" s="74">
        <v>42370</v>
      </c>
      <c r="J199" s="61">
        <v>43465</v>
      </c>
      <c r="K199" s="63">
        <v>42696</v>
      </c>
      <c r="L199" s="75"/>
      <c r="M199" s="75"/>
      <c r="N199" s="78" t="e">
        <f>Tableau_Lancer_la_requête_à_partir_de_Excel_Files[[#This Row],[''Montant FEDER'']]/Tableau_Lancer_la_requête_à_partir_de_Excel_Files[[#This Row],[''Coût total éligible'']]</f>
        <v>#DIV/0!</v>
      </c>
      <c r="O199" s="77" t="s">
        <v>469</v>
      </c>
      <c r="P199" s="69" t="s">
        <v>242</v>
      </c>
      <c r="Q199" s="73" t="s">
        <v>243</v>
      </c>
      <c r="R199" s="72" t="s">
        <v>61</v>
      </c>
      <c r="S199" s="71" t="s">
        <v>485</v>
      </c>
    </row>
    <row r="200" spans="1:19" ht="42.75" x14ac:dyDescent="0.25">
      <c r="A200" s="72" t="s">
        <v>839</v>
      </c>
      <c r="B200" s="72" t="s">
        <v>25</v>
      </c>
      <c r="C200" s="73" t="s">
        <v>842</v>
      </c>
      <c r="D200" s="73" t="s">
        <v>843</v>
      </c>
      <c r="E200" s="57"/>
      <c r="F200" s="72" t="s">
        <v>20</v>
      </c>
      <c r="G200" s="72" t="s">
        <v>278</v>
      </c>
      <c r="H200" s="72" t="s">
        <v>841</v>
      </c>
      <c r="I200" s="74">
        <v>42370</v>
      </c>
      <c r="J200" s="61">
        <v>43465</v>
      </c>
      <c r="K200" s="63">
        <v>42696</v>
      </c>
      <c r="L200" s="75">
        <v>38089.79695485274</v>
      </c>
      <c r="M200" s="75">
        <v>10192.830480000001</v>
      </c>
      <c r="N200" s="78">
        <f>Tableau_Lancer_la_requête_à_partir_de_Excel_Files[[#This Row],[''Montant FEDER'']]/Tableau_Lancer_la_requête_à_partir_de_Excel_Files[[#This Row],[''Coût total éligible'']]</f>
        <v>0.2676000213936926</v>
      </c>
      <c r="O200" s="77" t="s">
        <v>844</v>
      </c>
      <c r="P200" s="69" t="s">
        <v>110</v>
      </c>
      <c r="Q200" s="73" t="s">
        <v>111</v>
      </c>
      <c r="R200" s="72" t="s">
        <v>112</v>
      </c>
      <c r="S200" s="71" t="s">
        <v>485</v>
      </c>
    </row>
    <row r="201" spans="1:19" ht="42.75" x14ac:dyDescent="0.25">
      <c r="A201" s="72" t="s">
        <v>839</v>
      </c>
      <c r="B201" s="72" t="s">
        <v>25</v>
      </c>
      <c r="C201" s="73" t="s">
        <v>845</v>
      </c>
      <c r="D201" s="73" t="s">
        <v>846</v>
      </c>
      <c r="E201" s="57"/>
      <c r="F201" s="72" t="s">
        <v>20</v>
      </c>
      <c r="G201" s="72" t="s">
        <v>278</v>
      </c>
      <c r="H201" s="72" t="s">
        <v>841</v>
      </c>
      <c r="I201" s="74">
        <v>42370</v>
      </c>
      <c r="J201" s="61">
        <v>43465</v>
      </c>
      <c r="K201" s="63">
        <v>42696</v>
      </c>
      <c r="L201" s="75">
        <v>7559</v>
      </c>
      <c r="M201" s="75">
        <v>3023.6000000000004</v>
      </c>
      <c r="N201" s="78">
        <f>Tableau_Lancer_la_requête_à_partir_de_Excel_Files[[#This Row],[''Montant FEDER'']]/Tableau_Lancer_la_requête_à_partir_de_Excel_Files[[#This Row],[''Coût total éligible'']]</f>
        <v>0.4</v>
      </c>
      <c r="O201" s="77" t="s">
        <v>198</v>
      </c>
      <c r="P201" s="69" t="s">
        <v>847</v>
      </c>
      <c r="Q201" s="73" t="s">
        <v>848</v>
      </c>
      <c r="R201" s="72" t="s">
        <v>61</v>
      </c>
      <c r="S201" s="71" t="s">
        <v>485</v>
      </c>
    </row>
    <row r="202" spans="1:19" ht="42.75" x14ac:dyDescent="0.25">
      <c r="A202" s="72" t="s">
        <v>839</v>
      </c>
      <c r="B202" s="72" t="s">
        <v>25</v>
      </c>
      <c r="C202" s="73" t="s">
        <v>108</v>
      </c>
      <c r="D202" s="73" t="s">
        <v>849</v>
      </c>
      <c r="E202" s="57"/>
      <c r="F202" s="72" t="s">
        <v>20</v>
      </c>
      <c r="G202" s="72" t="s">
        <v>278</v>
      </c>
      <c r="H202" s="72" t="s">
        <v>841</v>
      </c>
      <c r="I202" s="74">
        <v>42370</v>
      </c>
      <c r="J202" s="61">
        <v>43465</v>
      </c>
      <c r="K202" s="63">
        <v>42696</v>
      </c>
      <c r="L202" s="75">
        <v>19535</v>
      </c>
      <c r="M202" s="75">
        <v>7814</v>
      </c>
      <c r="N202" s="78">
        <f>Tableau_Lancer_la_requête_à_partir_de_Excel_Files[[#This Row],[''Montant FEDER'']]/Tableau_Lancer_la_requête_à_partir_de_Excel_Files[[#This Row],[''Coût total éligible'']]</f>
        <v>0.4</v>
      </c>
      <c r="O202" s="77" t="s">
        <v>198</v>
      </c>
      <c r="P202" s="69" t="s">
        <v>110</v>
      </c>
      <c r="Q202" s="73" t="s">
        <v>111</v>
      </c>
      <c r="R202" s="72" t="s">
        <v>112</v>
      </c>
      <c r="S202" s="71" t="s">
        <v>485</v>
      </c>
    </row>
    <row r="203" spans="1:19" ht="42.75" x14ac:dyDescent="0.25">
      <c r="A203" s="72" t="s">
        <v>839</v>
      </c>
      <c r="B203" s="72" t="s">
        <v>25</v>
      </c>
      <c r="C203" s="73" t="s">
        <v>850</v>
      </c>
      <c r="D203" s="73" t="s">
        <v>851</v>
      </c>
      <c r="E203" s="57"/>
      <c r="F203" s="72" t="s">
        <v>20</v>
      </c>
      <c r="G203" s="72" t="s">
        <v>278</v>
      </c>
      <c r="H203" s="72" t="s">
        <v>841</v>
      </c>
      <c r="I203" s="74">
        <v>42370</v>
      </c>
      <c r="J203" s="61">
        <v>43465</v>
      </c>
      <c r="K203" s="63">
        <v>42696</v>
      </c>
      <c r="L203" s="75">
        <v>40906.112615274949</v>
      </c>
      <c r="M203" s="75">
        <v>16362.460000000001</v>
      </c>
      <c r="N203" s="78">
        <f>Tableau_Lancer_la_requête_à_partir_de_Excel_Files[[#This Row],[''Montant FEDER'']]/Tableau_Lancer_la_requête_à_partir_de_Excel_Files[[#This Row],[''Coût total éligible'']]</f>
        <v>0.40000036556614804</v>
      </c>
      <c r="O203" s="77" t="s">
        <v>198</v>
      </c>
      <c r="P203" s="69" t="s">
        <v>852</v>
      </c>
      <c r="Q203" s="73" t="s">
        <v>853</v>
      </c>
      <c r="R203" s="72" t="s">
        <v>61</v>
      </c>
      <c r="S203" s="71" t="s">
        <v>485</v>
      </c>
    </row>
    <row r="204" spans="1:19" ht="42.75" x14ac:dyDescent="0.25">
      <c r="A204" s="72" t="s">
        <v>839</v>
      </c>
      <c r="B204" s="72" t="s">
        <v>25</v>
      </c>
      <c r="C204" s="73" t="s">
        <v>854</v>
      </c>
      <c r="D204" s="73" t="s">
        <v>855</v>
      </c>
      <c r="E204" s="57"/>
      <c r="F204" s="72" t="s">
        <v>20</v>
      </c>
      <c r="G204" s="72" t="s">
        <v>278</v>
      </c>
      <c r="H204" s="72" t="s">
        <v>841</v>
      </c>
      <c r="I204" s="74">
        <v>42370</v>
      </c>
      <c r="J204" s="61">
        <v>43465</v>
      </c>
      <c r="K204" s="63">
        <v>42696</v>
      </c>
      <c r="L204" s="75">
        <v>144602</v>
      </c>
      <c r="M204" s="75">
        <v>57840.800000000003</v>
      </c>
      <c r="N204" s="78">
        <f>Tableau_Lancer_la_requête_à_partir_de_Excel_Files[[#This Row],[''Montant FEDER'']]/Tableau_Lancer_la_requête_à_partir_de_Excel_Files[[#This Row],[''Coût total éligible'']]</f>
        <v>0.4</v>
      </c>
      <c r="O204" s="77" t="s">
        <v>198</v>
      </c>
      <c r="P204" s="69" t="s">
        <v>856</v>
      </c>
      <c r="Q204" s="73" t="s">
        <v>857</v>
      </c>
      <c r="R204" s="72" t="s">
        <v>858</v>
      </c>
      <c r="S204" s="71" t="s">
        <v>485</v>
      </c>
    </row>
    <row r="205" spans="1:19" ht="42.75" x14ac:dyDescent="0.25">
      <c r="A205" s="72" t="s">
        <v>868</v>
      </c>
      <c r="B205" s="72" t="s">
        <v>342</v>
      </c>
      <c r="C205" s="73" t="s">
        <v>869</v>
      </c>
      <c r="D205" s="73" t="s">
        <v>870</v>
      </c>
      <c r="E205" s="57"/>
      <c r="F205" s="72"/>
      <c r="G205" s="72"/>
      <c r="H205" s="72"/>
      <c r="I205" s="74">
        <v>42614</v>
      </c>
      <c r="J205" s="61">
        <v>43312</v>
      </c>
      <c r="K205" s="63">
        <v>42832</v>
      </c>
      <c r="L205" s="75">
        <v>84000</v>
      </c>
      <c r="M205" s="75">
        <v>50400</v>
      </c>
      <c r="N205" s="78">
        <f>Tableau_Lancer_la_requête_à_partir_de_Excel_Files[[#This Row],[''Montant FEDER'']]/Tableau_Lancer_la_requête_à_partir_de_Excel_Files[[#This Row],[''Coût total éligible'']]</f>
        <v>0.6</v>
      </c>
      <c r="O205" s="77" t="s">
        <v>346</v>
      </c>
      <c r="P205" s="69" t="s">
        <v>397</v>
      </c>
      <c r="Q205" s="73" t="s">
        <v>398</v>
      </c>
      <c r="R205" s="72" t="s">
        <v>75</v>
      </c>
      <c r="S205" s="71" t="s">
        <v>459</v>
      </c>
    </row>
    <row r="206" spans="1:19" ht="42.75" x14ac:dyDescent="0.25">
      <c r="A206" s="72" t="s">
        <v>871</v>
      </c>
      <c r="B206" s="72" t="s">
        <v>461</v>
      </c>
      <c r="C206" s="73" t="s">
        <v>872</v>
      </c>
      <c r="D206" s="73" t="s">
        <v>873</v>
      </c>
      <c r="E206" s="57"/>
      <c r="F206" s="72"/>
      <c r="G206" s="72"/>
      <c r="H206" s="72"/>
      <c r="I206" s="74">
        <v>42644</v>
      </c>
      <c r="J206" s="61">
        <v>43373</v>
      </c>
      <c r="K206" s="63">
        <v>42832</v>
      </c>
      <c r="L206" s="75">
        <v>186146</v>
      </c>
      <c r="M206" s="75">
        <v>74458</v>
      </c>
      <c r="N206" s="78">
        <f>Tableau_Lancer_la_requête_à_partir_de_Excel_Files[[#This Row],[''Montant FEDER'']]/Tableau_Lancer_la_requête_à_partir_de_Excel_Files[[#This Row],[''Coût total éligible'']]</f>
        <v>0.39999785114909803</v>
      </c>
      <c r="O206" s="77" t="s">
        <v>198</v>
      </c>
      <c r="P206" s="69" t="s">
        <v>874</v>
      </c>
      <c r="Q206" s="73" t="s">
        <v>875</v>
      </c>
      <c r="R206" s="72" t="s">
        <v>61</v>
      </c>
      <c r="S206" s="71" t="s">
        <v>485</v>
      </c>
    </row>
    <row r="207" spans="1:19" ht="28.5" x14ac:dyDescent="0.25">
      <c r="A207" s="72" t="s">
        <v>876</v>
      </c>
      <c r="B207" s="72" t="s">
        <v>25</v>
      </c>
      <c r="C207" s="73" t="s">
        <v>837</v>
      </c>
      <c r="D207" s="73" t="s">
        <v>877</v>
      </c>
      <c r="E207" s="57"/>
      <c r="F207" s="72" t="s">
        <v>20</v>
      </c>
      <c r="G207" s="72"/>
      <c r="H207" s="72"/>
      <c r="I207" s="74">
        <v>42644</v>
      </c>
      <c r="J207" s="61">
        <v>43738</v>
      </c>
      <c r="K207" s="63">
        <v>42832</v>
      </c>
      <c r="L207" s="75">
        <v>77163.350000000006</v>
      </c>
      <c r="M207" s="75">
        <v>30865</v>
      </c>
      <c r="N207" s="78">
        <f>Tableau_Lancer_la_requête_à_partir_de_Excel_Files[[#This Row],[''Montant FEDER'']]/Tableau_Lancer_la_requête_à_partir_de_Excel_Files[[#This Row],[''Coût total éligible'']]</f>
        <v>0.39999559376310123</v>
      </c>
      <c r="O207" s="77" t="s">
        <v>198</v>
      </c>
      <c r="P207" s="69" t="s">
        <v>41</v>
      </c>
      <c r="Q207" s="73" t="s">
        <v>42</v>
      </c>
      <c r="R207" s="72" t="s">
        <v>43</v>
      </c>
      <c r="S207" s="71" t="s">
        <v>626</v>
      </c>
    </row>
    <row r="208" spans="1:19" ht="42.75" x14ac:dyDescent="0.25">
      <c r="A208" s="72" t="s">
        <v>878</v>
      </c>
      <c r="B208" s="72" t="s">
        <v>258</v>
      </c>
      <c r="C208" s="73" t="s">
        <v>879</v>
      </c>
      <c r="D208" s="73" t="s">
        <v>880</v>
      </c>
      <c r="E208" s="57"/>
      <c r="F208" s="72"/>
      <c r="G208" s="72" t="s">
        <v>20</v>
      </c>
      <c r="H208" s="72" t="s">
        <v>881</v>
      </c>
      <c r="I208" s="74">
        <v>42736</v>
      </c>
      <c r="J208" s="61">
        <v>43465</v>
      </c>
      <c r="K208" s="63">
        <v>42832</v>
      </c>
      <c r="L208" s="75">
        <v>95815</v>
      </c>
      <c r="M208" s="75">
        <v>47907</v>
      </c>
      <c r="N208" s="78">
        <f>Tableau_Lancer_la_requête_à_partir_de_Excel_Files[[#This Row],[''Montant FEDER'']]/Tableau_Lancer_la_requête_à_partir_de_Excel_Files[[#This Row],[''Coût total éligible'']]</f>
        <v>0.49999478161039501</v>
      </c>
      <c r="O208" s="77" t="s">
        <v>200</v>
      </c>
      <c r="P208" s="69" t="s">
        <v>882</v>
      </c>
      <c r="Q208" s="73" t="s">
        <v>883</v>
      </c>
      <c r="R208" s="72" t="s">
        <v>112</v>
      </c>
      <c r="S208" s="71" t="s">
        <v>485</v>
      </c>
    </row>
    <row r="209" spans="1:19" ht="42.75" x14ac:dyDescent="0.25">
      <c r="A209" s="72" t="s">
        <v>884</v>
      </c>
      <c r="B209" s="72" t="s">
        <v>258</v>
      </c>
      <c r="C209" s="73" t="s">
        <v>885</v>
      </c>
      <c r="D209" s="73" t="s">
        <v>880</v>
      </c>
      <c r="E209" s="57"/>
      <c r="F209" s="72"/>
      <c r="G209" s="72" t="s">
        <v>20</v>
      </c>
      <c r="H209" s="72" t="s">
        <v>881</v>
      </c>
      <c r="I209" s="74">
        <v>42737</v>
      </c>
      <c r="J209" s="61">
        <v>43465</v>
      </c>
      <c r="K209" s="63">
        <v>42832</v>
      </c>
      <c r="L209" s="75">
        <v>164253.25</v>
      </c>
      <c r="M209" s="75">
        <v>79977</v>
      </c>
      <c r="N209" s="78">
        <f>Tableau_Lancer_la_requête_à_partir_de_Excel_Files[[#This Row],[''Montant FEDER'']]/Tableau_Lancer_la_requête_à_partir_de_Excel_Files[[#This Row],[''Coût total éligible'']]</f>
        <v>0.48691273993056455</v>
      </c>
      <c r="O209" s="77" t="s">
        <v>886</v>
      </c>
      <c r="P209" s="69" t="s">
        <v>242</v>
      </c>
      <c r="Q209" s="73" t="s">
        <v>243</v>
      </c>
      <c r="R209" s="72" t="s">
        <v>61</v>
      </c>
      <c r="S209" s="71" t="s">
        <v>485</v>
      </c>
    </row>
    <row r="210" spans="1:19" ht="28.5" x14ac:dyDescent="0.25">
      <c r="A210" s="72" t="s">
        <v>887</v>
      </c>
      <c r="B210" s="72" t="s">
        <v>25</v>
      </c>
      <c r="C210" s="73" t="s">
        <v>888</v>
      </c>
      <c r="D210" s="73" t="s">
        <v>889</v>
      </c>
      <c r="E210" s="57"/>
      <c r="F210" s="72" t="s">
        <v>20</v>
      </c>
      <c r="G210" s="72"/>
      <c r="H210" s="72"/>
      <c r="I210" s="74">
        <v>42675</v>
      </c>
      <c r="J210" s="61">
        <v>43404</v>
      </c>
      <c r="K210" s="63">
        <v>42832</v>
      </c>
      <c r="L210" s="75">
        <v>109000</v>
      </c>
      <c r="M210" s="75">
        <v>43600</v>
      </c>
      <c r="N210" s="78">
        <f>Tableau_Lancer_la_requête_à_partir_de_Excel_Files[[#This Row],[''Montant FEDER'']]/Tableau_Lancer_la_requête_à_partir_de_Excel_Files[[#This Row],[''Coût total éligible'']]</f>
        <v>0.4</v>
      </c>
      <c r="O210" s="77" t="s">
        <v>198</v>
      </c>
      <c r="P210" s="69" t="s">
        <v>11</v>
      </c>
      <c r="Q210" s="73" t="s">
        <v>12</v>
      </c>
      <c r="R210" s="72" t="s">
        <v>13</v>
      </c>
      <c r="S210" s="71" t="s">
        <v>459</v>
      </c>
    </row>
    <row r="211" spans="1:19" ht="71.25" x14ac:dyDescent="0.25">
      <c r="A211" s="72" t="s">
        <v>890</v>
      </c>
      <c r="B211" s="72" t="s">
        <v>357</v>
      </c>
      <c r="C211" s="73" t="s">
        <v>891</v>
      </c>
      <c r="D211" s="73" t="s">
        <v>892</v>
      </c>
      <c r="E211" s="57"/>
      <c r="F211" s="72"/>
      <c r="G211" s="72"/>
      <c r="H211" s="72"/>
      <c r="I211" s="74">
        <v>42705</v>
      </c>
      <c r="J211" s="61">
        <v>43799</v>
      </c>
      <c r="K211" s="63">
        <v>42832</v>
      </c>
      <c r="L211" s="75">
        <v>167998.62</v>
      </c>
      <c r="M211" s="75">
        <v>83999</v>
      </c>
      <c r="N211" s="78">
        <f>Tableau_Lancer_la_requête_à_partir_de_Excel_Files[[#This Row],[''Montant FEDER'']]/Tableau_Lancer_la_requête_à_partir_de_Excel_Files[[#This Row],[''Coût total éligible'']]</f>
        <v>0.49999815474674736</v>
      </c>
      <c r="O211" s="77" t="s">
        <v>200</v>
      </c>
      <c r="P211" s="69" t="s">
        <v>393</v>
      </c>
      <c r="Q211" s="73" t="s">
        <v>394</v>
      </c>
      <c r="R211" s="72" t="s">
        <v>395</v>
      </c>
      <c r="S211" s="71" t="s">
        <v>485</v>
      </c>
    </row>
    <row r="212" spans="1:19" ht="42.75" x14ac:dyDescent="0.25">
      <c r="A212" s="72" t="s">
        <v>893</v>
      </c>
      <c r="B212" s="72" t="s">
        <v>25</v>
      </c>
      <c r="C212" s="73" t="s">
        <v>894</v>
      </c>
      <c r="D212" s="73" t="s">
        <v>895</v>
      </c>
      <c r="E212" s="57"/>
      <c r="F212" s="72"/>
      <c r="G212" s="72"/>
      <c r="H212" s="72"/>
      <c r="I212" s="74">
        <v>42826</v>
      </c>
      <c r="J212" s="61">
        <v>43465</v>
      </c>
      <c r="K212" s="63">
        <v>42832</v>
      </c>
      <c r="L212" s="75">
        <v>71097.7</v>
      </c>
      <c r="M212" s="75">
        <v>28439</v>
      </c>
      <c r="N212" s="78">
        <f>Tableau_Lancer_la_requête_à_partir_de_Excel_Files[[#This Row],[''Montant FEDER'']]/Tableau_Lancer_la_requête_à_partir_de_Excel_Files[[#This Row],[''Coût total éligible'']]</f>
        <v>0.399998874787792</v>
      </c>
      <c r="O212" s="77" t="s">
        <v>198</v>
      </c>
      <c r="P212" s="69" t="s">
        <v>539</v>
      </c>
      <c r="Q212" s="73" t="s">
        <v>896</v>
      </c>
      <c r="R212" s="72" t="s">
        <v>13</v>
      </c>
      <c r="S212" s="71" t="s">
        <v>459</v>
      </c>
    </row>
    <row r="213" spans="1:19" ht="28.5" x14ac:dyDescent="0.25">
      <c r="A213" s="72" t="s">
        <v>897</v>
      </c>
      <c r="B213" s="72" t="s">
        <v>5</v>
      </c>
      <c r="C213" s="73" t="s">
        <v>898</v>
      </c>
      <c r="D213" s="73" t="s">
        <v>899</v>
      </c>
      <c r="E213" s="57"/>
      <c r="F213" s="72"/>
      <c r="G213" s="72"/>
      <c r="H213" s="72"/>
      <c r="I213" s="74">
        <v>42736</v>
      </c>
      <c r="J213" s="61">
        <v>43281</v>
      </c>
      <c r="K213" s="63">
        <v>42832</v>
      </c>
      <c r="L213" s="75">
        <v>90617</v>
      </c>
      <c r="M213" s="75">
        <v>44993</v>
      </c>
      <c r="N213" s="78">
        <f>Tableau_Lancer_la_requête_à_partir_de_Excel_Files[[#This Row],[''Montant FEDER'']]/Tableau_Lancer_la_requête_à_partir_de_Excel_Files[[#This Row],[''Coût total éligible'']]</f>
        <v>0.49651831334076385</v>
      </c>
      <c r="O213" s="77" t="s">
        <v>900</v>
      </c>
      <c r="P213" s="69" t="s">
        <v>250</v>
      </c>
      <c r="Q213" s="73" t="s">
        <v>251</v>
      </c>
      <c r="R213" s="72" t="s">
        <v>84</v>
      </c>
      <c r="S213" s="71" t="s">
        <v>459</v>
      </c>
    </row>
    <row r="214" spans="1:19" ht="28.5" x14ac:dyDescent="0.25">
      <c r="A214" s="72" t="s">
        <v>901</v>
      </c>
      <c r="B214" s="72" t="s">
        <v>338</v>
      </c>
      <c r="C214" s="73" t="s">
        <v>902</v>
      </c>
      <c r="D214" s="73" t="s">
        <v>903</v>
      </c>
      <c r="E214" s="57"/>
      <c r="F214" s="72"/>
      <c r="G214" s="72"/>
      <c r="H214" s="72"/>
      <c r="I214" s="74"/>
      <c r="J214" s="61"/>
      <c r="K214" s="63">
        <v>42832</v>
      </c>
      <c r="L214" s="75">
        <v>161243.73000000001</v>
      </c>
      <c r="M214" s="75">
        <v>80622</v>
      </c>
      <c r="N214" s="78">
        <f>Tableau_Lancer_la_requête_à_partir_de_Excel_Files[[#This Row],[''Montant FEDER'']]/Tableau_Lancer_la_requête_à_partir_de_Excel_Files[[#This Row],[''Coût total éligible'']]</f>
        <v>0.5000008372418574</v>
      </c>
      <c r="O214" s="77" t="s">
        <v>200</v>
      </c>
      <c r="P214" s="69" t="s">
        <v>262</v>
      </c>
      <c r="Q214" s="73" t="s">
        <v>263</v>
      </c>
      <c r="R214" s="72" t="s">
        <v>70</v>
      </c>
      <c r="S214" s="71" t="s">
        <v>627</v>
      </c>
    </row>
    <row r="215" spans="1:19" ht="28.5" x14ac:dyDescent="0.25">
      <c r="A215" s="72" t="s">
        <v>904</v>
      </c>
      <c r="B215" s="72" t="s">
        <v>25</v>
      </c>
      <c r="C215" s="73" t="s">
        <v>44</v>
      </c>
      <c r="D215" s="73" t="s">
        <v>905</v>
      </c>
      <c r="E215" s="57"/>
      <c r="F215" s="72"/>
      <c r="G215" s="72"/>
      <c r="H215" s="72"/>
      <c r="I215" s="74">
        <v>42767</v>
      </c>
      <c r="J215" s="61">
        <v>43861</v>
      </c>
      <c r="K215" s="63">
        <v>42832</v>
      </c>
      <c r="L215" s="75">
        <v>75000</v>
      </c>
      <c r="M215" s="75">
        <v>30000</v>
      </c>
      <c r="N215" s="78">
        <f>Tableau_Lancer_la_requête_à_partir_de_Excel_Files[[#This Row],[''Montant FEDER'']]/Tableau_Lancer_la_requête_à_partir_de_Excel_Files[[#This Row],[''Coût total éligible'']]</f>
        <v>0.4</v>
      </c>
      <c r="O215" s="77" t="s">
        <v>198</v>
      </c>
      <c r="P215" s="69" t="s">
        <v>46</v>
      </c>
      <c r="Q215" s="73" t="s">
        <v>47</v>
      </c>
      <c r="R215" s="72" t="s">
        <v>39</v>
      </c>
      <c r="S215" s="71" t="s">
        <v>626</v>
      </c>
    </row>
    <row r="216" spans="1:19" ht="28.5" x14ac:dyDescent="0.25">
      <c r="A216" s="72" t="s">
        <v>906</v>
      </c>
      <c r="B216" s="72" t="s">
        <v>25</v>
      </c>
      <c r="C216" s="73" t="s">
        <v>907</v>
      </c>
      <c r="D216" s="73" t="s">
        <v>908</v>
      </c>
      <c r="E216" s="57"/>
      <c r="F216" s="72"/>
      <c r="G216" s="72"/>
      <c r="H216" s="72"/>
      <c r="I216" s="74">
        <v>42736</v>
      </c>
      <c r="J216" s="61">
        <v>43830</v>
      </c>
      <c r="K216" s="63">
        <v>42832</v>
      </c>
      <c r="L216" s="75">
        <v>129818</v>
      </c>
      <c r="M216" s="75">
        <v>51927</v>
      </c>
      <c r="N216" s="78">
        <f>Tableau_Lancer_la_requête_à_partir_de_Excel_Files[[#This Row],[''Montant FEDER'']]/Tableau_Lancer_la_requête_à_partir_de_Excel_Files[[#This Row],[''Coût total éligible'']]</f>
        <v>0.39999845938159578</v>
      </c>
      <c r="O216" s="77" t="s">
        <v>198</v>
      </c>
      <c r="P216" s="69" t="s">
        <v>909</v>
      </c>
      <c r="Q216" s="73" t="s">
        <v>910</v>
      </c>
      <c r="R216" s="72" t="s">
        <v>294</v>
      </c>
      <c r="S216" s="71" t="s">
        <v>626</v>
      </c>
    </row>
    <row r="217" spans="1:19" x14ac:dyDescent="0.25">
      <c r="A217" s="46" t="s">
        <v>190</v>
      </c>
      <c r="B217" s="46"/>
      <c r="C217" s="46"/>
      <c r="D217" s="46"/>
      <c r="E217" s="46"/>
      <c r="F217" s="46">
        <f>SUBTOTAL(103,Tableau_Lancer_la_requête_à_partir_de_Excel_Files[''Appel à projets''])</f>
        <v>134</v>
      </c>
      <c r="G217" s="46">
        <f>SUBTOTAL(103,Tableau_Lancer_la_requête_à_partir_de_Excel_Files[Multipartenaire])</f>
        <v>118</v>
      </c>
      <c r="H217" s="46"/>
      <c r="I217" s="46"/>
      <c r="J217" s="46"/>
      <c r="K217" s="46"/>
      <c r="L217" s="47">
        <f>SUBTOTAL(109,Tableau_Lancer_la_requête_à_partir_de_Excel_Files[''Coût total éligible''])</f>
        <v>30264572.373290073</v>
      </c>
      <c r="M217" s="47">
        <f>SUBTOTAL(109,Tableau_Lancer_la_requête_à_partir_de_Excel_Files[''Montant FEDER''])</f>
        <v>12865811.550780002</v>
      </c>
      <c r="N217" s="48">
        <f>Tableau_Lancer_la_requête_à_partir_de_Excel_Files[[#Totals],[''Montant FEDER'']]/Tableau_Lancer_la_requête_à_partir_de_Excel_Files[[#Totals],[''Coût total éligible'']]</f>
        <v>0.4251112948859867</v>
      </c>
      <c r="O217" s="48">
        <f>Tableau_Lancer_la_requête_à_partir_de_Excel_Files[[#Totals],[''Montant FEDER'']]/Tableau_Lancer_la_requête_à_partir_de_Excel_Files[[#Totals],[''Coût total éligible'']]</f>
        <v>0.4251112948859867</v>
      </c>
      <c r="P217" s="46"/>
      <c r="Q217" s="46"/>
      <c r="R217" s="46">
        <f>SUBTOTAL(103,Tableau_Lancer_la_requête_à_partir_de_Excel_Files[''Département''])</f>
        <v>205</v>
      </c>
      <c r="S217" s="46"/>
    </row>
  </sheetData>
  <dataConsolidate/>
  <mergeCells count="5">
    <mergeCell ref="P10:S10"/>
    <mergeCell ref="K10:O10"/>
    <mergeCell ref="E10:J10"/>
    <mergeCell ref="A5:B5"/>
    <mergeCell ref="A1:S1"/>
  </mergeCells>
  <printOptions horizontalCentered="1" verticalCentered="1"/>
  <pageMargins left="0.31496062992125984" right="0.31496062992125984" top="0.35433070866141736" bottom="0.35433070866141736" header="0.31496062992125984" footer="0.31496062992125984"/>
  <pageSetup paperSize="8" scale="59" fitToHeight="150" orientation="landscape" verticalDpi="0"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Projets</vt:lpstr>
      <vt:lpstr>Feuil3</vt:lpstr>
      <vt:lpstr>Projets!Impression_des_titres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2017-04-13T13:47:14Z</dcterms:modified>
</cp:coreProperties>
</file>