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0730" windowHeight="9855"/>
  </bookViews>
  <sheets>
    <sheet name="ResultProg" sheetId="1" r:id="rId1"/>
    <sheet name="Feuil2" sheetId="2" r:id="rId2"/>
    <sheet name="Feuil3" sheetId="3" r:id="rId3"/>
    <sheet name="Feuil1" sheetId="4" r:id="rId4"/>
  </sheets>
  <calcPr calcId="145621"/>
</workbook>
</file>

<file path=xl/calcChain.xml><?xml version="1.0" encoding="utf-8"?>
<calcChain xmlns="http://schemas.openxmlformats.org/spreadsheetml/2006/main">
  <c r="F10" i="1" l="1"/>
  <c r="G10" i="1"/>
  <c r="H10" i="1"/>
  <c r="K10" i="1"/>
  <c r="M10" i="1"/>
  <c r="O10" i="1"/>
  <c r="Q10" i="1"/>
  <c r="T10" i="1"/>
  <c r="I6" i="1"/>
  <c r="I7" i="1"/>
  <c r="I8" i="1"/>
  <c r="I9" i="1"/>
  <c r="J6" i="1"/>
  <c r="J7" i="1"/>
  <c r="J8" i="1"/>
  <c r="J9" i="1"/>
  <c r="L6" i="1"/>
  <c r="L7" i="1"/>
  <c r="L8" i="1"/>
  <c r="L9" i="1"/>
  <c r="N6" i="1"/>
  <c r="N7" i="1"/>
  <c r="N8" i="1"/>
  <c r="N9" i="1"/>
  <c r="P6" i="1"/>
  <c r="P7" i="1"/>
  <c r="P8" i="1"/>
  <c r="P9" i="1"/>
  <c r="R6" i="1"/>
  <c r="R7" i="1"/>
  <c r="R8" i="1"/>
  <c r="R9" i="1"/>
  <c r="S6" i="1"/>
  <c r="S7" i="1"/>
  <c r="S8" i="1"/>
  <c r="S9" i="1"/>
  <c r="E1" i="1" l="1"/>
  <c r="J10" i="1"/>
</calcChain>
</file>

<file path=xl/sharedStrings.xml><?xml version="1.0" encoding="utf-8"?>
<sst xmlns="http://schemas.openxmlformats.org/spreadsheetml/2006/main" count="48" uniqueCount="41">
  <si>
    <t>Total</t>
  </si>
  <si>
    <t>ratioUE</t>
  </si>
  <si>
    <t>ratioCR</t>
  </si>
  <si>
    <t>ratioEtat</t>
  </si>
  <si>
    <t>ratioCG</t>
  </si>
  <si>
    <t>RatioAP</t>
  </si>
  <si>
    <t>RatioPrivé</t>
  </si>
  <si>
    <t>DPN</t>
  </si>
  <si>
    <t>RESULTATS - COMITE DE PROGRAMMATION DU</t>
  </si>
  <si>
    <t>Date Cprog</t>
  </si>
  <si>
    <t>OS</t>
  </si>
  <si>
    <t>ThématiqueOS</t>
  </si>
  <si>
    <t>Nom_MO</t>
  </si>
  <si>
    <t>Intitule_Operation</t>
  </si>
  <si>
    <t>Coût total Eligible</t>
  </si>
  <si>
    <t>UE</t>
  </si>
  <si>
    <t>Part Publique</t>
  </si>
  <si>
    <t>Total CR</t>
  </si>
  <si>
    <t>Total Etat</t>
  </si>
  <si>
    <t>Total CG</t>
  </si>
  <si>
    <t>Autre Public</t>
  </si>
  <si>
    <t>Part privée</t>
  </si>
  <si>
    <t>Avis Cprog</t>
  </si>
  <si>
    <t>OS_1.1</t>
  </si>
  <si>
    <t>Biodiversité</t>
  </si>
  <si>
    <t>IPAMAC</t>
  </si>
  <si>
    <t>De la capitalisation des acquis du programme multipartenaire de « préservation de la biodiversité des milieux ouverts herbacés du Massif central » à l’émergence de nouvelles actions, coordonnées par l’IPAMAC, contribuant à la préservation et la valorisation des ressources naturelles du Massif central</t>
  </si>
  <si>
    <t>Conservatoires des Espaces Naturels Rhône-Alpes</t>
  </si>
  <si>
    <t>Milieux ouverts thermophiles du Massif central</t>
  </si>
  <si>
    <t>Conservatoire Botanique National du Massif central</t>
  </si>
  <si>
    <t>Contribution à la capitalisation des résultats de l'expérience acquis dans le cadre du programme multipartenaires de "préservation de la biodiversité des milieux ouverts herbacées du Massif central" par expérimentation et diffusion de la méthode d'évaluation des états de conservation des milieux herbacés et amélioration de l'interopérabilité entre les diagnostics réalisés à l'échelle de l'exploitation agricole (état de conservation, socio-économiques)</t>
  </si>
  <si>
    <t>OS_3</t>
  </si>
  <si>
    <t>Attractivité innovation</t>
  </si>
  <si>
    <t>Conseil régional de Languedoc-Roussillon</t>
  </si>
  <si>
    <t>Desserte routière interrégionale Mende-Clermont-Ferrand/Mende-Saint-Chély-d'Apcher/Saint-Chély-d'Apcher-Millau</t>
  </si>
  <si>
    <t>1-Favorable</t>
  </si>
  <si>
    <t>3-Ajournement</t>
  </si>
  <si>
    <t>le lien avec les autres projets sur les milieux ouverts herbacés devra être effectif (Mil'ouv par exemple)</t>
  </si>
  <si>
    <t>les cofinanceurs devront s'assurer que les indicateurs ainsi produits soient appréhendables par les agriculteurs. S'assurer de la transférabilité</t>
  </si>
  <si>
    <t>dans le travail sur le partenariat, le CG de la Lozère demande à être associé</t>
  </si>
  <si>
    <t>commentaires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</si>
</sst>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C]d\ mmmm\ yyyy;@"/>
  </numFmts>
  <fonts count="7" x14ac:knownFonts="1">
    <font>
      <sz val="11"/>
      <color theme="1"/>
      <name val="Calibri"/>
      <family val="2"/>
      <scheme val="minor"/>
    </font>
    <font>
      <b/>
      <sz val="16"/>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right/>
      <top style="thin">
        <color theme="4" tint="0.39997558519241921"/>
      </top>
      <bottom style="thin">
        <color theme="4" tint="0.39997558519241921"/>
      </bottom>
      <diagonal/>
    </border>
    <border>
      <left style="thin">
        <color theme="4" tint="0.39997558519241921"/>
      </left>
      <right/>
      <top style="double">
        <color theme="4"/>
      </top>
      <bottom style="thin">
        <color theme="4" tint="0.39997558519241921"/>
      </bottom>
      <diagonal/>
    </border>
    <border>
      <left/>
      <right/>
      <top style="double">
        <color theme="4"/>
      </top>
      <bottom style="thin">
        <color theme="4" tint="0.39997558519241921"/>
      </bottom>
      <diagonal/>
    </border>
    <border>
      <left style="double">
        <color auto="1"/>
      </left>
      <right/>
      <top style="double">
        <color theme="4"/>
      </top>
      <bottom style="thin">
        <color theme="4" tint="0.39997558519241921"/>
      </bottom>
      <diagonal/>
    </border>
    <border>
      <left/>
      <right style="thin">
        <color theme="4" tint="0.39997558519241921"/>
      </right>
      <top style="double">
        <color theme="4"/>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double">
        <color auto="1"/>
      </left>
      <right/>
      <top style="thin">
        <color theme="4" tint="0.39997558519241921"/>
      </top>
      <bottom/>
      <diagonal/>
    </border>
    <border>
      <left/>
      <right style="thin">
        <color theme="4" tint="0.39997558519241921"/>
      </right>
      <top style="thin">
        <color theme="4" tint="0.39997558519241921"/>
      </top>
      <bottom/>
      <diagonal/>
    </border>
  </borders>
  <cellStyleXfs count="1">
    <xf numFmtId="0" fontId="0" fillId="0" borderId="0"/>
  </cellStyleXfs>
  <cellXfs count="34">
    <xf numFmtId="0" fontId="0" fillId="0" borderId="0" xfId="0"/>
    <xf numFmtId="0" fontId="1" fillId="0" borderId="0" xfId="0" applyFont="1" applyAlignment="1">
      <alignment horizontal="right"/>
    </xf>
    <xf numFmtId="165" fontId="1" fillId="0" borderId="0" xfId="0" applyNumberFormat="1" applyFont="1" applyAlignment="1">
      <alignment horizontal="left"/>
    </xf>
    <xf numFmtId="0" fontId="0" fillId="0" borderId="0" xfId="0" applyAlignment="1">
      <alignment horizontal="center" vertical="center" wrapText="1"/>
    </xf>
    <xf numFmtId="0" fontId="5" fillId="0" borderId="2" xfId="0" applyFont="1" applyBorder="1"/>
    <xf numFmtId="0" fontId="5" fillId="0" borderId="3" xfId="0" applyFont="1" applyBorder="1"/>
    <xf numFmtId="4" fontId="5" fillId="0" borderId="4" xfId="0" applyNumberFormat="1" applyFont="1" applyBorder="1" applyAlignment="1">
      <alignment vertical="center"/>
    </xf>
    <xf numFmtId="4" fontId="5" fillId="0" borderId="3" xfId="0" applyNumberFormat="1"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4" fillId="0" borderId="5" xfId="0" applyFont="1" applyBorder="1"/>
    <xf numFmtId="0" fontId="3"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0" fillId="2" borderId="6" xfId="0" applyNumberFormat="1" applyFont="1" applyFill="1" applyBorder="1" applyAlignment="1">
      <alignment vertical="center"/>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4" fontId="2" fillId="2" borderId="8" xfId="0" applyNumberFormat="1" applyFont="1" applyFill="1" applyBorder="1" applyAlignment="1">
      <alignment vertical="center" wrapText="1"/>
    </xf>
    <xf numFmtId="4" fontId="2" fillId="2" borderId="6" xfId="0" applyNumberFormat="1" applyFont="1" applyFill="1" applyBorder="1" applyAlignment="1">
      <alignment vertical="center" wrapText="1"/>
    </xf>
    <xf numFmtId="164" fontId="2" fillId="2" borderId="6" xfId="0" applyNumberFormat="1" applyFont="1" applyFill="1" applyBorder="1" applyAlignment="1">
      <alignment vertical="center" wrapText="1"/>
    </xf>
    <xf numFmtId="164" fontId="2" fillId="2" borderId="8" xfId="0" applyNumberFormat="1" applyFont="1" applyFill="1" applyBorder="1" applyAlignment="1">
      <alignment vertical="center" wrapText="1"/>
    </xf>
    <xf numFmtId="0" fontId="0" fillId="2" borderId="9" xfId="0" applyFont="1" applyFill="1" applyBorder="1" applyAlignment="1">
      <alignment wrapText="1"/>
    </xf>
    <xf numFmtId="14" fontId="0" fillId="0" borderId="6" xfId="0" applyNumberFormat="1" applyFont="1" applyBorder="1" applyAlignment="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4" fontId="2" fillId="0" borderId="8" xfId="0" applyNumberFormat="1" applyFont="1" applyBorder="1" applyAlignment="1">
      <alignment vertical="center" wrapText="1"/>
    </xf>
    <xf numFmtId="4" fontId="2" fillId="0" borderId="6" xfId="0" applyNumberFormat="1" applyFont="1" applyBorder="1" applyAlignment="1">
      <alignment vertical="center" wrapText="1"/>
    </xf>
    <xf numFmtId="164" fontId="2" fillId="0" borderId="6" xfId="0" applyNumberFormat="1" applyFont="1" applyBorder="1" applyAlignment="1">
      <alignment vertical="center" wrapText="1"/>
    </xf>
    <xf numFmtId="164" fontId="2" fillId="0" borderId="8" xfId="0" applyNumberFormat="1" applyFont="1" applyBorder="1" applyAlignment="1">
      <alignment vertical="center" wrapText="1"/>
    </xf>
    <xf numFmtId="0" fontId="0" fillId="0" borderId="9" xfId="0" applyFont="1" applyBorder="1"/>
    <xf numFmtId="0" fontId="0" fillId="0" borderId="9" xfId="0" applyFont="1" applyBorder="1" applyAlignment="1">
      <alignment wrapText="1"/>
    </xf>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30075</xdr:colOff>
      <xdr:row>0</xdr:row>
      <xdr:rowOff>75027</xdr:rowOff>
    </xdr:from>
    <xdr:to>
      <xdr:col>19</xdr:col>
      <xdr:colOff>952496</xdr:colOff>
      <xdr:row>2</xdr:row>
      <xdr:rowOff>160353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3233" y="75027"/>
          <a:ext cx="922421" cy="626747"/>
        </a:xfrm>
        <a:prstGeom prst="rect">
          <a:avLst/>
        </a:prstGeom>
      </xdr:spPr>
    </xdr:pic>
    <xdr:clientData/>
  </xdr:twoCellAnchor>
  <xdr:twoCellAnchor editAs="oneCell">
    <xdr:from>
      <xdr:col>20</xdr:col>
      <xdr:colOff>10026</xdr:colOff>
      <xdr:row>0</xdr:row>
      <xdr:rowOff>75200</xdr:rowOff>
    </xdr:from>
    <xdr:to>
      <xdr:col>20</xdr:col>
      <xdr:colOff>976902</xdr:colOff>
      <xdr:row>2</xdr:row>
      <xdr:rowOff>160179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55842" y="75200"/>
          <a:ext cx="966876" cy="626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V10"/>
  <sheetViews>
    <sheetView tabSelected="1" view="pageBreakPreview" topLeftCell="B1" zoomScale="95" zoomScaleNormal="100" zoomScaleSheetLayoutView="95" workbookViewId="0">
      <selection activeCell="U10" sqref="U10"/>
    </sheetView>
  </sheetViews>
  <sheetFormatPr baseColWidth="10" defaultRowHeight="15" x14ac:dyDescent="0.25"/>
  <cols>
    <col min="1" max="1" width="12.85546875" hidden="1" customWidth="1"/>
    <col min="2" max="2" width="9" bestFit="1" customWidth="1"/>
    <col min="3" max="3" width="21.28515625" bestFit="1" customWidth="1"/>
    <col min="4" max="4" width="35" customWidth="1"/>
    <col min="5" max="5" width="74.85546875" customWidth="1"/>
    <col min="6" max="6" width="21.140625" customWidth="1"/>
    <col min="7" max="7" width="17.42578125" hidden="1" customWidth="1"/>
    <col min="8" max="8" width="14" bestFit="1" customWidth="1"/>
    <col min="9" max="9" width="6.42578125" hidden="1" customWidth="1"/>
    <col min="10" max="10" width="14" bestFit="1" customWidth="1"/>
    <col min="11" max="11" width="10.28515625" hidden="1" customWidth="1"/>
    <col min="12" max="12" width="9.5703125" hidden="1" customWidth="1"/>
    <col min="13" max="13" width="11.42578125" hidden="1" customWidth="1"/>
    <col min="14" max="14" width="10.7109375" hidden="1" customWidth="1"/>
    <col min="15" max="15" width="10.5703125" hidden="1" customWidth="1"/>
    <col min="16" max="16" width="9.85546875" hidden="1" customWidth="1"/>
    <col min="17" max="17" width="14" hidden="1" customWidth="1"/>
    <col min="18" max="18" width="10.140625" hidden="1" customWidth="1"/>
    <col min="19" max="19" width="12.28515625" hidden="1" customWidth="1"/>
    <col min="20" max="20" width="15.140625" bestFit="1" customWidth="1"/>
    <col min="21" max="21" width="17.85546875" bestFit="1" customWidth="1"/>
    <col min="22" max="23" width="20" customWidth="1"/>
    <col min="24" max="24" width="10.5703125" customWidth="1"/>
    <col min="25" max="25" width="9.85546875" bestFit="1" customWidth="1"/>
    <col min="26" max="26" width="14" bestFit="1" customWidth="1"/>
    <col min="27" max="27" width="10.140625" bestFit="1" customWidth="1"/>
    <col min="28" max="28" width="12.85546875" bestFit="1" customWidth="1"/>
    <col min="29" max="29" width="12.28515625" bestFit="1" customWidth="1"/>
    <col min="30" max="30" width="19" bestFit="1" customWidth="1"/>
    <col min="31" max="31" width="11.42578125" bestFit="1" customWidth="1"/>
    <col min="32" max="32" width="20.42578125" bestFit="1" customWidth="1"/>
  </cols>
  <sheetData>
    <row r="1" spans="1:22" ht="21" x14ac:dyDescent="0.35">
      <c r="D1" s="1" t="s">
        <v>8</v>
      </c>
      <c r="E1" s="2">
        <f>A6</f>
        <v>42040</v>
      </c>
    </row>
    <row r="2" spans="1:22" ht="21" x14ac:dyDescent="0.35">
      <c r="D2" s="1"/>
      <c r="E2" s="2"/>
    </row>
    <row r="3" spans="1:22" ht="21" x14ac:dyDescent="0.35">
      <c r="D3" s="1"/>
      <c r="E3" s="2"/>
    </row>
    <row r="5" spans="1:22" s="3" customFormat="1" ht="37.5" x14ac:dyDescent="0.25">
      <c r="A5" s="11" t="s">
        <v>9</v>
      </c>
      <c r="B5" s="12" t="s">
        <v>10</v>
      </c>
      <c r="C5" s="13" t="s">
        <v>11</v>
      </c>
      <c r="D5" s="13" t="s">
        <v>12</v>
      </c>
      <c r="E5" s="13" t="s">
        <v>13</v>
      </c>
      <c r="F5" s="14" t="s">
        <v>14</v>
      </c>
      <c r="G5" s="14" t="s">
        <v>16</v>
      </c>
      <c r="H5" s="13" t="s">
        <v>15</v>
      </c>
      <c r="I5" s="13" t="s">
        <v>1</v>
      </c>
      <c r="J5" s="13" t="s">
        <v>7</v>
      </c>
      <c r="K5" s="14" t="s">
        <v>17</v>
      </c>
      <c r="L5" s="13" t="s">
        <v>2</v>
      </c>
      <c r="M5" s="13" t="s">
        <v>18</v>
      </c>
      <c r="N5" s="13" t="s">
        <v>3</v>
      </c>
      <c r="O5" s="13" t="s">
        <v>19</v>
      </c>
      <c r="P5" s="13" t="s">
        <v>4</v>
      </c>
      <c r="Q5" s="13" t="s">
        <v>20</v>
      </c>
      <c r="R5" s="13" t="s">
        <v>5</v>
      </c>
      <c r="S5" s="13" t="s">
        <v>6</v>
      </c>
      <c r="T5" s="13" t="s">
        <v>21</v>
      </c>
      <c r="U5" s="14" t="s">
        <v>22</v>
      </c>
      <c r="V5" s="15" t="s">
        <v>40</v>
      </c>
    </row>
    <row r="6" spans="1:22" ht="93.75" x14ac:dyDescent="0.25">
      <c r="A6" s="16">
        <v>42040</v>
      </c>
      <c r="B6" s="17" t="s">
        <v>23</v>
      </c>
      <c r="C6" s="18" t="s">
        <v>24</v>
      </c>
      <c r="D6" s="18" t="s">
        <v>25</v>
      </c>
      <c r="E6" s="18" t="s">
        <v>26</v>
      </c>
      <c r="F6" s="19">
        <v>101926</v>
      </c>
      <c r="G6" s="19">
        <v>101926</v>
      </c>
      <c r="H6" s="20">
        <v>40770</v>
      </c>
      <c r="I6" s="21">
        <f>ResultProg!$H6/ResultProg!$F6</f>
        <v>0.39999607558424738</v>
      </c>
      <c r="J6" s="20">
        <f>ResultProg!$G6-ResultProg!$H6</f>
        <v>61156</v>
      </c>
      <c r="K6" s="19">
        <v>61156</v>
      </c>
      <c r="L6" s="21">
        <f>ResultProg!$K6/ResultProg!$F6</f>
        <v>0.60000392441575257</v>
      </c>
      <c r="M6" s="20">
        <v>0</v>
      </c>
      <c r="N6" s="21">
        <f>ResultProg!$M6/ResultProg!$F6</f>
        <v>0</v>
      </c>
      <c r="O6" s="20">
        <v>0</v>
      </c>
      <c r="P6" s="21">
        <f>ResultProg!$O6/ResultProg!$F6</f>
        <v>0</v>
      </c>
      <c r="Q6" s="20"/>
      <c r="R6" s="21">
        <f>ResultProg!$Q6/ResultProg!$F6</f>
        <v>0</v>
      </c>
      <c r="S6" s="21" t="e">
        <f>#REF!/ResultProg!$F6</f>
        <v>#REF!</v>
      </c>
      <c r="T6" s="20">
        <v>0</v>
      </c>
      <c r="U6" s="22" t="s">
        <v>35</v>
      </c>
      <c r="V6" s="23" t="s">
        <v>37</v>
      </c>
    </row>
    <row r="7" spans="1:22" ht="37.5" x14ac:dyDescent="0.25">
      <c r="A7" s="24">
        <v>42040</v>
      </c>
      <c r="B7" s="25" t="s">
        <v>23</v>
      </c>
      <c r="C7" s="26" t="s">
        <v>24</v>
      </c>
      <c r="D7" s="26" t="s">
        <v>27</v>
      </c>
      <c r="E7" s="26" t="s">
        <v>28</v>
      </c>
      <c r="F7" s="27">
        <v>230000</v>
      </c>
      <c r="G7" s="27">
        <v>195000</v>
      </c>
      <c r="H7" s="28">
        <v>115000</v>
      </c>
      <c r="I7" s="29">
        <f>ResultProg!$H7/ResultProg!$F7</f>
        <v>0.5</v>
      </c>
      <c r="J7" s="28">
        <f>ResultProg!$G7-ResultProg!$H7</f>
        <v>80000</v>
      </c>
      <c r="K7" s="27">
        <v>80000</v>
      </c>
      <c r="L7" s="29">
        <f>ResultProg!$K7/ResultProg!$F7</f>
        <v>0.34782608695652173</v>
      </c>
      <c r="M7" s="28">
        <v>0</v>
      </c>
      <c r="N7" s="29">
        <f>ResultProg!$M7/ResultProg!$F7</f>
        <v>0</v>
      </c>
      <c r="O7" s="28">
        <v>0</v>
      </c>
      <c r="P7" s="29">
        <f>ResultProg!$O7/ResultProg!$F7</f>
        <v>0</v>
      </c>
      <c r="Q7" s="28"/>
      <c r="R7" s="29">
        <f>ResultProg!$Q7/ResultProg!$F7</f>
        <v>0</v>
      </c>
      <c r="S7" s="29" t="e">
        <f>#REF!/ResultProg!$F7</f>
        <v>#REF!</v>
      </c>
      <c r="T7" s="28">
        <v>35000</v>
      </c>
      <c r="U7" s="30" t="s">
        <v>36</v>
      </c>
      <c r="V7" s="31"/>
    </row>
    <row r="8" spans="1:22" ht="150" x14ac:dyDescent="0.25">
      <c r="A8" s="16">
        <v>42040</v>
      </c>
      <c r="B8" s="17" t="s">
        <v>23</v>
      </c>
      <c r="C8" s="18" t="s">
        <v>24</v>
      </c>
      <c r="D8" s="18" t="s">
        <v>29</v>
      </c>
      <c r="E8" s="18" t="s">
        <v>30</v>
      </c>
      <c r="F8" s="19">
        <v>63357.31</v>
      </c>
      <c r="G8" s="19">
        <v>63357.31</v>
      </c>
      <c r="H8" s="20">
        <v>30037.31</v>
      </c>
      <c r="I8" s="21">
        <f>ResultProg!$H8/ResultProg!$F8</f>
        <v>0.47409383384490283</v>
      </c>
      <c r="J8" s="20">
        <f>ResultProg!$G8-ResultProg!$H8</f>
        <v>33320</v>
      </c>
      <c r="K8" s="19">
        <v>33320</v>
      </c>
      <c r="L8" s="21">
        <f>ResultProg!$K8/ResultProg!$F8</f>
        <v>0.52590616615509722</v>
      </c>
      <c r="M8" s="20">
        <v>0</v>
      </c>
      <c r="N8" s="21">
        <f>ResultProg!$M8/ResultProg!$F8</f>
        <v>0</v>
      </c>
      <c r="O8" s="20">
        <v>0</v>
      </c>
      <c r="P8" s="21">
        <f>ResultProg!$O8/ResultProg!$F8</f>
        <v>0</v>
      </c>
      <c r="Q8" s="20"/>
      <c r="R8" s="21">
        <f>ResultProg!$Q8/ResultProg!$F8</f>
        <v>0</v>
      </c>
      <c r="S8" s="21" t="e">
        <f>#REF!/ResultProg!$F8</f>
        <v>#REF!</v>
      </c>
      <c r="T8" s="20">
        <v>0</v>
      </c>
      <c r="U8" s="22" t="s">
        <v>35</v>
      </c>
      <c r="V8" s="23" t="s">
        <v>38</v>
      </c>
    </row>
    <row r="9" spans="1:22" ht="60.75" thickBot="1" x14ac:dyDescent="0.3">
      <c r="A9" s="24">
        <v>42040</v>
      </c>
      <c r="B9" s="25" t="s">
        <v>31</v>
      </c>
      <c r="C9" s="26" t="s">
        <v>32</v>
      </c>
      <c r="D9" s="26" t="s">
        <v>33</v>
      </c>
      <c r="E9" s="26" t="s">
        <v>34</v>
      </c>
      <c r="F9" s="27">
        <v>236250</v>
      </c>
      <c r="G9" s="27">
        <v>0</v>
      </c>
      <c r="H9" s="28"/>
      <c r="I9" s="29">
        <f>ResultProg!$H9/ResultProg!$F9</f>
        <v>0</v>
      </c>
      <c r="J9" s="28">
        <f>ResultProg!$G9-ResultProg!$H9</f>
        <v>0</v>
      </c>
      <c r="K9" s="27">
        <v>0</v>
      </c>
      <c r="L9" s="29">
        <f>ResultProg!$K9/ResultProg!$F9</f>
        <v>0</v>
      </c>
      <c r="M9" s="28">
        <v>0</v>
      </c>
      <c r="N9" s="29">
        <f>ResultProg!$M9/ResultProg!$F9</f>
        <v>0</v>
      </c>
      <c r="O9" s="28">
        <v>0</v>
      </c>
      <c r="P9" s="29">
        <f>ResultProg!$O9/ResultProg!$F9</f>
        <v>0</v>
      </c>
      <c r="Q9" s="28"/>
      <c r="R9" s="29">
        <f>ResultProg!$Q9/ResultProg!$F9</f>
        <v>0</v>
      </c>
      <c r="S9" s="29" t="e">
        <f>#REF!/ResultProg!$F9</f>
        <v>#REF!</v>
      </c>
      <c r="T9" s="28">
        <v>0</v>
      </c>
      <c r="U9" s="30" t="s">
        <v>36</v>
      </c>
      <c r="V9" s="32" t="s">
        <v>39</v>
      </c>
    </row>
    <row r="10" spans="1:22" ht="19.5" thickTop="1" x14ac:dyDescent="0.3">
      <c r="A10" s="33" t="s">
        <v>0</v>
      </c>
      <c r="B10" s="4"/>
      <c r="C10" s="5" t="s">
        <v>0</v>
      </c>
      <c r="D10" s="5"/>
      <c r="E10" s="5"/>
      <c r="F10" s="6">
        <f>SUBTOTAL(109,ResultProg!$F$6:$F$9)</f>
        <v>631533.31000000006</v>
      </c>
      <c r="G10" s="6">
        <f>SUBTOTAL(109,ResultProg!$G$6:$G$9)</f>
        <v>360283.31</v>
      </c>
      <c r="H10" s="7">
        <f>SUBTOTAL(109,ResultProg!$H$6:$H$9)</f>
        <v>185807.31</v>
      </c>
      <c r="I10" s="8"/>
      <c r="J10" s="7">
        <f>SUBTOTAL(109,ResultProg!$J$6:$J$9)</f>
        <v>174476</v>
      </c>
      <c r="K10" s="6">
        <f>SUBTOTAL(109,ResultProg!$K$6:$K$9)</f>
        <v>174476</v>
      </c>
      <c r="L10" s="8"/>
      <c r="M10" s="7">
        <f>SUBTOTAL(109,ResultProg!$M$6:$M$9)</f>
        <v>0</v>
      </c>
      <c r="N10" s="8"/>
      <c r="O10" s="7">
        <f>SUBTOTAL(109,ResultProg!$O$6:$O$9)</f>
        <v>0</v>
      </c>
      <c r="P10" s="8"/>
      <c r="Q10" s="7">
        <f>SUBTOTAL(109,ResultProg!$Q$6:$Q$9)</f>
        <v>0</v>
      </c>
      <c r="R10" s="8"/>
      <c r="S10" s="8"/>
      <c r="T10" s="7">
        <f>SUBTOTAL(109,ResultProg!$T$6:$T$9)</f>
        <v>35000</v>
      </c>
      <c r="U10" s="9"/>
      <c r="V10" s="10"/>
    </row>
  </sheetData>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ResultProg</vt:lpstr>
      <vt:lpstr>Feuil2</vt:lpstr>
      <vt:lpstr>Feuil3</vt:lpstr>
      <vt:lpstr>Feuil1</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pe.melac</cp:lastModifiedBy>
  <cp:lastPrinted>2015-02-05T12:18:34Z</cp:lastPrinted>
  <dcterms:created xsi:type="dcterms:W3CDTF">2015-01-28T07:39:15Z</dcterms:created>
  <dcterms:modified xsi:type="dcterms:W3CDTF">2015-10-05T12:41:59Z</dcterms:modified>
</cp:coreProperties>
</file>