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340" yWindow="195" windowWidth="16380" windowHeight="7950" tabRatio="783" activeTab="0"/>
  </bookViews>
  <sheets>
    <sheet name="Avant de commencer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  <sheet name="M10" sheetId="11" r:id="rId11"/>
    <sheet name="M11" sheetId="12" r:id="rId12"/>
    <sheet name="M12" sheetId="13" r:id="rId13"/>
    <sheet name="M13" sheetId="14" r:id="rId14"/>
    <sheet name="calcul" sheetId="15" state="hidden" r:id="rId15"/>
    <sheet name="Feuil3" sheetId="16" state="hidden" r:id="rId16"/>
  </sheets>
  <definedNames>
    <definedName name="_xlfn.BAHTTEXT" hidden="1">#NAME?</definedName>
    <definedName name="Année" localSheetId="10">'Avant de commencer'!#REF!</definedName>
    <definedName name="Année" localSheetId="11">'Avant de commencer'!#REF!</definedName>
    <definedName name="Année" localSheetId="12">'Avant de commencer'!#REF!</definedName>
    <definedName name="Année" localSheetId="13">'Avant de commencer'!#REF!</definedName>
    <definedName name="Année" localSheetId="2">'Avant de commencer'!#REF!</definedName>
    <definedName name="Année" localSheetId="3">'Avant de commencer'!#REF!</definedName>
    <definedName name="Année" localSheetId="4">'Avant de commencer'!#REF!</definedName>
    <definedName name="Année" localSheetId="5">'Avant de commencer'!#REF!</definedName>
    <definedName name="Année" localSheetId="6">'Avant de commencer'!#REF!</definedName>
    <definedName name="Année" localSheetId="7">'Avant de commencer'!#REF!</definedName>
    <definedName name="Année" localSheetId="8">'Avant de commencer'!#REF!</definedName>
    <definedName name="Année" localSheetId="9">'Avant de commencer'!#REF!</definedName>
    <definedName name="Année">'Avant de commencer'!#REF!</definedName>
    <definedName name="DJour" localSheetId="10">'M10'!$S$6</definedName>
    <definedName name="DJour" localSheetId="11">'M11'!$S$6</definedName>
    <definedName name="DJour" localSheetId="12">'M12'!$S$6</definedName>
    <definedName name="DJour" localSheetId="13">'M13'!$S$6</definedName>
    <definedName name="DJour" localSheetId="2">'M2'!$S$6</definedName>
    <definedName name="DJour" localSheetId="3">'M3'!$S$6</definedName>
    <definedName name="DJour" localSheetId="4">'M4'!$S$6</definedName>
    <definedName name="DJour" localSheetId="5">'M5'!$S$6</definedName>
    <definedName name="DJour" localSheetId="6">'M6'!$S$6</definedName>
    <definedName name="DJour" localSheetId="7">'M7'!$S$6</definedName>
    <definedName name="DJour" localSheetId="8">'M8'!$S$6</definedName>
    <definedName name="DJour" localSheetId="9">'M9'!$S$6</definedName>
    <definedName name="DJour">'M1'!$S$6</definedName>
    <definedName name="Mois">'calcul'!$F$2:$F$13</definedName>
    <definedName name="PJour" localSheetId="10">'M10'!$R$6</definedName>
    <definedName name="PJour" localSheetId="11">'M11'!$R$6</definedName>
    <definedName name="PJour" localSheetId="12">'M12'!$R$6</definedName>
    <definedName name="PJour" localSheetId="13">'M13'!$R$6</definedName>
    <definedName name="PJour" localSheetId="2">'M2'!$R$6</definedName>
    <definedName name="PJour" localSheetId="3">'M3'!$R$6</definedName>
    <definedName name="PJour" localSheetId="4">'M4'!$R$6</definedName>
    <definedName name="PJour" localSheetId="5">'M5'!$R$6</definedName>
    <definedName name="PJour" localSheetId="6">'M6'!$R$6</definedName>
    <definedName name="PJour" localSheetId="7">'M7'!$R$6</definedName>
    <definedName name="PJour" localSheetId="8">'M8'!$R$6</definedName>
    <definedName name="PJour" localSheetId="9">'M9'!$R$6</definedName>
    <definedName name="PJour">'M1'!$R$6</definedName>
    <definedName name="zone" localSheetId="10">'M10'!$A$7:$H$20</definedName>
    <definedName name="zone" localSheetId="11">'M11'!$A$7:$H$20</definedName>
    <definedName name="zone" localSheetId="12">'M12'!$A$7:$H$20</definedName>
    <definedName name="zone" localSheetId="13">'M13'!$A$7:$H$20</definedName>
    <definedName name="zone" localSheetId="2">'M2'!$A$7:$H$20</definedName>
    <definedName name="zone" localSheetId="3">'M3'!$A$7:$H$20</definedName>
    <definedName name="zone" localSheetId="4">'M4'!$A$7:$H$20</definedName>
    <definedName name="zone" localSheetId="5">'M5'!$A$7:$H$20</definedName>
    <definedName name="zone" localSheetId="6">'M6'!$A$7:$H$20</definedName>
    <definedName name="zone" localSheetId="7">'M7'!$A$7:$H$20</definedName>
    <definedName name="zone" localSheetId="8">'M8'!$A$7:$H$20</definedName>
    <definedName name="zone" localSheetId="9">'M9'!$A$7:$H$20</definedName>
    <definedName name="zone">'M1'!$A$7:$H$20</definedName>
    <definedName name="_xlnm.Print_Area" localSheetId="0">'Avant de commencer'!$A$1:$K$50</definedName>
    <definedName name="_xlnm.Print_Area" localSheetId="1">'M1'!$A$1:$F$77</definedName>
    <definedName name="_xlnm.Print_Area" localSheetId="10">'M10'!$A$1:$F$77</definedName>
    <definedName name="_xlnm.Print_Area" localSheetId="11">'M11'!$A$1:$F$77</definedName>
    <definedName name="_xlnm.Print_Area" localSheetId="12">'M12'!$A$1:$F$77</definedName>
    <definedName name="_xlnm.Print_Area" localSheetId="13">'M13'!$A$1:$F$69</definedName>
    <definedName name="_xlnm.Print_Area" localSheetId="2">'M2'!$A$1:$F$77</definedName>
    <definedName name="_xlnm.Print_Area" localSheetId="3">'M3'!$A$1:$F$77</definedName>
    <definedName name="_xlnm.Print_Area" localSheetId="4">'M4'!$A$1:$F$77</definedName>
    <definedName name="_xlnm.Print_Area" localSheetId="5">'M5'!$A$1:$F$77</definedName>
    <definedName name="_xlnm.Print_Area" localSheetId="6">'M6'!$A$1:$F$77</definedName>
    <definedName name="_xlnm.Print_Area" localSheetId="7">'M7'!$A$1:$F$77</definedName>
    <definedName name="_xlnm.Print_Area" localSheetId="8">'M8'!$A$1:$F$77</definedName>
    <definedName name="_xlnm.Print_Area" localSheetId="9">'M9'!$A$1:$F$77</definedName>
  </definedNames>
  <calcPr fullCalcOnLoad="1"/>
</workbook>
</file>

<file path=xl/sharedStrings.xml><?xml version="1.0" encoding="utf-8"?>
<sst xmlns="http://schemas.openxmlformats.org/spreadsheetml/2006/main" count="776" uniqueCount="86">
  <si>
    <t>Premier Jour
du mois</t>
  </si>
  <si>
    <t>Dernier Jour
du mois</t>
  </si>
  <si>
    <t>Nombre d'heures</t>
  </si>
  <si>
    <t>Descriptif des activités</t>
  </si>
  <si>
    <t>Temps passé sur une opération cofinancée
par le FEDER Massif central</t>
  </si>
  <si>
    <t>Intitulé de l'opération :</t>
  </si>
  <si>
    <t>Numéro SYNERGIE :</t>
  </si>
  <si>
    <t>Nom de l'employé :</t>
  </si>
  <si>
    <t>Fonction de l'employé :</t>
  </si>
  <si>
    <t>Nom et fonction du responsable :</t>
  </si>
  <si>
    <t>Jours</t>
  </si>
  <si>
    <t>Date</t>
  </si>
  <si>
    <t>Total d'heure S1</t>
  </si>
  <si>
    <t>Total d'heure S2</t>
  </si>
  <si>
    <t>Total d'heure S3</t>
  </si>
  <si>
    <t>Total d'heure S4</t>
  </si>
  <si>
    <t>Total d'heure S5</t>
  </si>
  <si>
    <t>Salaire brut mensuel</t>
  </si>
  <si>
    <t>(1)</t>
  </si>
  <si>
    <t>A remplir par le bénéficiaire sur la base du bulletin de salaire</t>
  </si>
  <si>
    <t>Charges patronales mensuelles</t>
  </si>
  <si>
    <t>(2)</t>
  </si>
  <si>
    <t>Salaire brut chargé mensuel</t>
  </si>
  <si>
    <t>(3)</t>
  </si>
  <si>
    <t>(1) + (2)</t>
  </si>
  <si>
    <t>Emplois aidés : préciser le montant de l'aide le cas échéant</t>
  </si>
  <si>
    <t>(4)</t>
  </si>
  <si>
    <t>Taxe sur les salaires, le cas échéant</t>
  </si>
  <si>
    <t>(5)</t>
  </si>
  <si>
    <t>Part du salaire à prendre en compte</t>
  </si>
  <si>
    <t>(6)</t>
  </si>
  <si>
    <t>(3) - (4) - (5)</t>
  </si>
  <si>
    <t>Nombre d'heures mensuelles rémunérées par l'employeur</t>
  </si>
  <si>
    <t>(7)</t>
  </si>
  <si>
    <t>Nombre moyen de jours de congés payés par mois</t>
  </si>
  <si>
    <t>(8)</t>
  </si>
  <si>
    <t>A remplir par le bénéficiaire sur la base du contrat de travail et/ou de la convention collective</t>
  </si>
  <si>
    <t>Nombre moyen de jours de RTT par mois</t>
  </si>
  <si>
    <t>(9)</t>
  </si>
  <si>
    <t>Nombre d'heures de travail / jour</t>
  </si>
  <si>
    <t>(10)</t>
  </si>
  <si>
    <t>Total heures travaillées</t>
  </si>
  <si>
    <t>(11)</t>
  </si>
  <si>
    <t>(7) - [(8) + (9)] x (10)</t>
  </si>
  <si>
    <t>Taux horaire</t>
  </si>
  <si>
    <t>(12)</t>
  </si>
  <si>
    <t>(6) / (11)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</si>
  <si>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</si>
  <si>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</si>
  <si>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</si>
  <si>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</si>
  <si>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</si>
  <si>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</si>
  <si>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</si>
  <si>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</si>
  <si>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</si>
  <si>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</si>
  <si>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</si>
  <si>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</si>
  <si>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: calcul de la dépense éligible</t>
  </si>
  <si>
    <t>Comment utiliser la Trame de suivi du temps passé sur une opération FEDER ?</t>
  </si>
  <si>
    <t>Cette annexe constitue une aide pour le porteur de projet mais n’est en rien obligatoire. Elle a vocation à vous proposer une trame de temps répondant à toutes les obligations règlementaires et les contraintes de gestion du PO Massif central, et faciliter le contrôle des dépenses de personnel au moment du paiement.</t>
  </si>
  <si>
    <t>Date de commencement du projet</t>
  </si>
  <si>
    <t>Hormis la date de commencement qui conditionne l'intégralité du calendrier, vous avez la possibilité, si nécessaire, de modifier ces éléments, au cas par cas, sur chacun des onglets.</t>
  </si>
  <si>
    <t>Entrer le nombre d'heures effectuées sur votre projet par jour (1 pour 1 h, 2,5 pour 2h30, etc.)</t>
  </si>
  <si>
    <t>Renseigner les champs salariaux</t>
  </si>
  <si>
    <t>Corriger les éléments RH, le cas échéant</t>
  </si>
  <si>
    <t>Si ces informations restent inchangées tout au long de l'année ou ne sont modifiées qu'à la marge, vous pouvez compléter les champs ci-dessous afin d'automatiser le remplissage des onglets M1 à M12.</t>
  </si>
  <si>
    <t>Total d'heure S6</t>
  </si>
  <si>
    <r>
      <t xml:space="preserve">Ce document est composé de 13 onglets, pour une année complète + 1 mois, si votre projet ne débute pas le 1er du mois. Vous pourrez calculer les dépenses de personnel et le temps passé afférents à votre projet , </t>
    </r>
    <r>
      <rPr>
        <b/>
        <u val="single"/>
        <sz val="12"/>
        <rFont val="Calibri"/>
        <family val="2"/>
      </rPr>
      <t>quelle qu'en soit sa date de commencement</t>
    </r>
    <r>
      <rPr>
        <sz val="12"/>
        <rFont val="Calibri"/>
        <family val="2"/>
      </rPr>
      <t xml:space="preserve">. Ainsi, l'onglet M1 n'est pas dévolu au mois de janvier, et ainsi de suite... </t>
    </r>
  </si>
  <si>
    <t>Une fois, ces éléments renseignés, vous obtenez la dépense éligible à présenter sur l'état récapitulatif pour chaque mois.</t>
  </si>
  <si>
    <t>M1</t>
  </si>
  <si>
    <t>M2</t>
  </si>
  <si>
    <t>M12</t>
  </si>
  <si>
    <t>M13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</si>
  <si>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</si>
  <si>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</si>
  <si>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</si>
  <si>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</si>
  <si>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</si>
  <si>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</si>
  <si>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</si>
  <si>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</si>
  <si>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</si>
  <si>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r>
      <t xml:space="preserve">Il est </t>
    </r>
    <r>
      <rPr>
        <b/>
        <i/>
        <u val="single"/>
        <sz val="9"/>
        <rFont val="Calibri"/>
        <family val="2"/>
      </rPr>
      <t>impératif de remplir ce champ Date</t>
    </r>
    <r>
      <rPr>
        <i/>
        <sz val="9"/>
        <rFont val="Calibri"/>
        <family val="2"/>
      </rPr>
      <t>, sans quoi vous ne pourrez pas bénéficier des fonctionnalités de ce fichier.</t>
    </r>
  </si>
  <si>
    <t>Aussi, si vous souhaitez utiliser cette annexe, merci de compléter tout d'abord les champs ci-dessous.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</si>
</sst>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"/>
    <numFmt numFmtId="165" formatCode="mmmm"/>
    <numFmt numFmtId="166" formatCode="d"/>
    <numFmt numFmtId="167" formatCode="h\:mm;@"/>
    <numFmt numFmtId="168" formatCode="[h]\:mm\:ss;@"/>
    <numFmt numFmtId="169" formatCode="[h]:mm:ss;@"/>
    <numFmt numFmtId="170" formatCode="[$-F400]h:mm:ss\ AM/PM"/>
    <numFmt numFmtId="171" formatCode="dd"/>
    <numFmt numFmtId="172" formatCode="[$-40C]dddd\ d\ mmmm\ yyyy"/>
    <numFmt numFmtId="173" formatCode="[$-F800]dddd\,\ mmmm\ dd\,\ yyyy"/>
    <numFmt numFmtId="174" formatCode="ddd\ d"/>
    <numFmt numFmtId="175" formatCode="dddd\ d"/>
    <numFmt numFmtId="176" formatCode="dddd"/>
    <numFmt numFmtId="177" formatCode="dd/mm/yy;@"/>
    <numFmt numFmtId="178" formatCode="mmmm\ yyyy"/>
    <numFmt numFmtId="179" formatCode="mm:ss.0;@"/>
    <numFmt numFmtId="180" formatCode="h:mm;@"/>
    <numFmt numFmtId="181" formatCode="mmm\-yyyy"/>
  </numFmts>
  <fonts count="67">
    <font>
      <sz val="10"/>
      <name val="Arial"/>
      <family val="2"/>
    </font>
    <font>
      <sz val="10"/>
      <name val="Sylfaen"/>
      <family val="1"/>
    </font>
    <font>
      <sz val="12"/>
      <name val="Sylfaen"/>
      <family val="1"/>
    </font>
    <font>
      <b/>
      <i/>
      <sz val="14"/>
      <name val="Sylfaen"/>
      <family val="1"/>
    </font>
    <font>
      <sz val="11"/>
      <name val="Arial"/>
      <family val="2"/>
    </font>
    <font>
      <sz val="26"/>
      <name val="Century Gothic"/>
      <family val="2"/>
    </font>
    <font>
      <sz val="11"/>
      <name val="Century Gothic"/>
      <family val="2"/>
    </font>
    <font>
      <b/>
      <sz val="14"/>
      <color indexed="9"/>
      <name val="Century Gothic"/>
      <family val="2"/>
    </font>
    <font>
      <i/>
      <sz val="10"/>
      <name val="Century Gothic"/>
      <family val="2"/>
    </font>
    <font>
      <b/>
      <sz val="11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i/>
      <sz val="9"/>
      <name val="Calibri"/>
      <family val="2"/>
    </font>
    <font>
      <b/>
      <i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2"/>
      <color indexed="60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entury Gothic"/>
      <family val="2"/>
    </font>
    <font>
      <b/>
      <sz val="12"/>
      <color rgb="FFFFFFFF"/>
      <name val="Century Gothic"/>
      <family val="2"/>
    </font>
    <font>
      <b/>
      <sz val="20"/>
      <color theme="3"/>
      <name val="Calibri"/>
      <family val="2"/>
    </font>
    <font>
      <b/>
      <sz val="12"/>
      <color theme="7" tint="-0.24997000396251678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1"/>
      <color rgb="FFFFFFFF"/>
      <name val="Century Gothic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FC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EFCF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1F6F9"/>
        <bgColor indexed="64"/>
      </patternFill>
    </fill>
    <fill>
      <patternFill patternType="solid">
        <fgColor rgb="FFF1F6F9"/>
        <bgColor indexed="64"/>
      </patternFill>
    </fill>
    <fill>
      <patternFill patternType="solid">
        <fgColor rgb="FFF1F6F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BCBCBC"/>
      </top>
      <bottom>
        <color indexed="63"/>
      </bottom>
    </border>
    <border>
      <left>
        <color indexed="63"/>
      </left>
      <right style="thin">
        <color rgb="FFBCBCBC"/>
      </right>
      <top style="thin">
        <color rgb="FFBCBCBC"/>
      </top>
      <bottom>
        <color indexed="63"/>
      </bottom>
    </border>
    <border>
      <left style="thin">
        <color rgb="FFBCBCBC"/>
      </left>
      <right>
        <color indexed="63"/>
      </right>
      <top style="thin">
        <color rgb="FFBCBCBC"/>
      </top>
      <bottom>
        <color indexed="63"/>
      </bottom>
    </border>
    <border>
      <left style="thin">
        <color rgb="FFCFCFCF"/>
      </left>
      <right style="thin">
        <color rgb="FFBCBCBC"/>
      </right>
      <top>
        <color rgb="FF000000"/>
      </top>
      <bottom style="thin">
        <color rgb="FFCFCFCF"/>
      </bottom>
    </border>
    <border>
      <left style="thin">
        <color rgb="FFCFCFCF"/>
      </left>
      <right style="thin">
        <color rgb="FFBCBCBC"/>
      </right>
      <top>
        <color rgb="FF000000"/>
      </top>
      <bottom>
        <color indexed="63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CFCFCF"/>
      </left>
      <right>
        <color rgb="FF000000"/>
      </right>
      <top>
        <color rgb="FF000000"/>
      </top>
      <bottom style="thin">
        <color rgb="FFCFCFCF"/>
      </bottom>
    </border>
    <border>
      <left style="thin">
        <color rgb="FFCFCFCF"/>
      </left>
      <right>
        <color rgb="FF000000"/>
      </right>
      <top>
        <color rgb="FF000000"/>
      </top>
      <bottom>
        <color indexed="63"/>
      </bottom>
    </border>
    <border>
      <left style="thin">
        <color rgb="FFBCBCBC"/>
      </left>
      <right>
        <color rgb="FF000000"/>
      </right>
      <top style="thin">
        <color rgb="FFBCBCBC"/>
      </top>
      <bottom style="thin">
        <color rgb="FFBCBCBC"/>
      </bottom>
    </border>
    <border>
      <left>
        <color rgb="FF000000"/>
      </left>
      <right style="thin">
        <color rgb="FFBCBCBC"/>
      </right>
      <top style="thin">
        <color rgb="FFBCBCBC"/>
      </top>
      <bottom style="thin">
        <color rgb="FFBCBCBC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BCBCBC"/>
      </top>
      <bottom style="thin">
        <color rgb="FFBCBCB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4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166" fontId="11" fillId="37" borderId="14" xfId="0" applyNumberFormat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166" fontId="11" fillId="38" borderId="14" xfId="0" applyNumberFormat="1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vertical="center"/>
    </xf>
    <xf numFmtId="0" fontId="6" fillId="34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1" fillId="35" borderId="0" xfId="0" applyNumberFormat="1" applyFont="1" applyFill="1" applyBorder="1" applyAlignment="1" quotePrefix="1">
      <alignment horizontal="center" vertical="center"/>
    </xf>
    <xf numFmtId="176" fontId="1" fillId="35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39" borderId="15" xfId="0" applyFont="1" applyFill="1" applyBorder="1" applyAlignment="1">
      <alignment vertical="center"/>
    </xf>
    <xf numFmtId="0" fontId="7" fillId="39" borderId="16" xfId="0" applyFont="1" applyFill="1" applyBorder="1" applyAlignment="1">
      <alignment vertical="center"/>
    </xf>
    <xf numFmtId="178" fontId="7" fillId="39" borderId="17" xfId="0" applyNumberFormat="1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 applyProtection="1">
      <alignment horizontal="center" vertical="center"/>
      <protection locked="0"/>
    </xf>
    <xf numFmtId="3" fontId="11" fillId="38" borderId="14" xfId="0" applyNumberFormat="1" applyFont="1" applyFill="1" applyBorder="1" applyAlignment="1" applyProtection="1">
      <alignment horizontal="center" vertical="center"/>
      <protection locked="0"/>
    </xf>
    <xf numFmtId="3" fontId="1" fillId="36" borderId="14" xfId="0" applyNumberFormat="1" applyFont="1" applyFill="1" applyBorder="1" applyAlignment="1">
      <alignment horizontal="center" vertical="center"/>
    </xf>
    <xf numFmtId="2" fontId="8" fillId="40" borderId="18" xfId="0" applyNumberFormat="1" applyFont="1" applyFill="1" applyBorder="1" applyAlignment="1">
      <alignment horizontal="center" vertical="center"/>
    </xf>
    <xf numFmtId="2" fontId="8" fillId="40" borderId="19" xfId="0" applyNumberFormat="1" applyFont="1" applyFill="1" applyBorder="1" applyAlignment="1">
      <alignment horizontal="center" vertical="center"/>
    </xf>
    <xf numFmtId="49" fontId="6" fillId="41" borderId="20" xfId="0" applyNumberFormat="1" applyFont="1" applyFill="1" applyBorder="1" applyAlignment="1">
      <alignment horizontal="center" vertical="center"/>
    </xf>
    <xf numFmtId="2" fontId="8" fillId="40" borderId="18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/>
    </xf>
    <xf numFmtId="44" fontId="6" fillId="40" borderId="18" xfId="47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/>
    </xf>
    <xf numFmtId="44" fontId="6" fillId="40" borderId="19" xfId="47" applyFont="1" applyFill="1" applyBorder="1" applyAlignment="1">
      <alignment horizontal="center" vertical="center"/>
    </xf>
    <xf numFmtId="44" fontId="9" fillId="41" borderId="20" xfId="47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2" fontId="6" fillId="40" borderId="18" xfId="47" applyNumberFormat="1" applyFont="1" applyFill="1" applyBorder="1" applyAlignment="1">
      <alignment horizontal="right" vertical="center"/>
    </xf>
    <xf numFmtId="0" fontId="9" fillId="41" borderId="20" xfId="47" applyNumberFormat="1" applyFont="1" applyFill="1" applyBorder="1" applyAlignment="1">
      <alignment horizontal="right" vertical="center"/>
    </xf>
    <xf numFmtId="44" fontId="60" fillId="42" borderId="23" xfId="47" applyFont="1" applyFill="1" applyBorder="1" applyAlignment="1">
      <alignment horizontal="center" vertical="center"/>
    </xf>
    <xf numFmtId="0" fontId="61" fillId="42" borderId="24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14" fillId="0" borderId="0" xfId="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/>
      <protection/>
    </xf>
    <xf numFmtId="177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9" fillId="0" borderId="0" xfId="0" applyFont="1" applyFill="1" applyBorder="1" applyAlignment="1">
      <alignment vertical="center" wrapText="1"/>
    </xf>
    <xf numFmtId="0" fontId="38" fillId="10" borderId="25" xfId="0" applyFont="1" applyFill="1" applyBorder="1" applyAlignment="1" applyProtection="1">
      <alignment vertical="center" wrapText="1"/>
      <protection locked="0"/>
    </xf>
    <xf numFmtId="0" fontId="38" fillId="10" borderId="26" xfId="0" applyFont="1" applyFill="1" applyBorder="1" applyAlignment="1" applyProtection="1">
      <alignment vertical="center" wrapText="1"/>
      <protection locked="0"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" fillId="34" borderId="0" xfId="0" applyFont="1" applyFill="1" applyBorder="1" applyAlignment="1">
      <alignment horizontal="left"/>
    </xf>
    <xf numFmtId="14" fontId="38" fillId="10" borderId="0" xfId="0" applyNumberFormat="1" applyFont="1" applyFill="1" applyAlignment="1" applyProtection="1">
      <alignment horizontal="center" vertical="center"/>
      <protection locked="0"/>
    </xf>
    <xf numFmtId="178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/>
    </xf>
    <xf numFmtId="0" fontId="65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38" fillId="10" borderId="2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top" wrapText="1"/>
      <protection/>
    </xf>
    <xf numFmtId="2" fontId="8" fillId="40" borderId="22" xfId="0" applyNumberFormat="1" applyFont="1" applyFill="1" applyBorder="1" applyAlignment="1">
      <alignment horizontal="left" vertical="center" wrapText="1"/>
    </xf>
    <xf numFmtId="2" fontId="8" fillId="40" borderId="0" xfId="0" applyNumberFormat="1" applyFont="1" applyFill="1" applyBorder="1" applyAlignment="1">
      <alignment horizontal="left" vertical="center" wrapText="1"/>
    </xf>
    <xf numFmtId="2" fontId="8" fillId="40" borderId="22" xfId="0" applyNumberFormat="1" applyFont="1" applyFill="1" applyBorder="1" applyAlignment="1">
      <alignment horizontal="left" vertical="center"/>
    </xf>
    <xf numFmtId="2" fontId="8" fillId="40" borderId="0" xfId="0" applyNumberFormat="1" applyFont="1" applyFill="1" applyBorder="1" applyAlignment="1">
      <alignment horizontal="left" vertical="center"/>
    </xf>
    <xf numFmtId="0" fontId="6" fillId="37" borderId="26" xfId="0" applyFont="1" applyFill="1" applyBorder="1" applyAlignment="1">
      <alignment horizontal="left"/>
    </xf>
    <xf numFmtId="0" fontId="6" fillId="37" borderId="2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176" fontId="12" fillId="43" borderId="27" xfId="0" applyNumberFormat="1" applyFont="1" applyFill="1" applyBorder="1" applyAlignment="1">
      <alignment horizontal="left" vertical="center"/>
    </xf>
    <xf numFmtId="0" fontId="12" fillId="43" borderId="2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 wrapText="1"/>
    </xf>
    <xf numFmtId="176" fontId="12" fillId="43" borderId="28" xfId="0" applyNumberFormat="1" applyFont="1" applyFill="1" applyBorder="1" applyAlignment="1">
      <alignment horizontal="left" vertical="center"/>
    </xf>
    <xf numFmtId="176" fontId="12" fillId="44" borderId="27" xfId="0" applyNumberFormat="1" applyFont="1" applyFill="1" applyBorder="1" applyAlignment="1">
      <alignment horizontal="left" vertical="center"/>
    </xf>
    <xf numFmtId="176" fontId="12" fillId="44" borderId="28" xfId="0" applyNumberFormat="1" applyFont="1" applyFill="1" applyBorder="1" applyAlignment="1">
      <alignment horizontal="left" vertical="center"/>
    </xf>
    <xf numFmtId="2" fontId="9" fillId="41" borderId="23" xfId="0" applyNumberFormat="1" applyFont="1" applyFill="1" applyBorder="1" applyAlignment="1">
      <alignment vertical="center" wrapText="1"/>
    </xf>
    <xf numFmtId="2" fontId="9" fillId="41" borderId="24" xfId="0" applyNumberFormat="1" applyFont="1" applyFill="1" applyBorder="1" applyAlignment="1">
      <alignment vertical="center" wrapText="1"/>
    </xf>
    <xf numFmtId="0" fontId="6" fillId="45" borderId="23" xfId="0" applyFont="1" applyFill="1" applyBorder="1" applyAlignment="1">
      <alignment vertical="center" wrapText="1"/>
    </xf>
    <xf numFmtId="0" fontId="6" fillId="45" borderId="24" xfId="0" applyFont="1" applyFill="1" applyBorder="1" applyAlignment="1">
      <alignment vertical="center" wrapText="1"/>
    </xf>
    <xf numFmtId="178" fontId="3" fillId="46" borderId="14" xfId="0" applyNumberFormat="1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left" vertical="center" wrapText="1"/>
    </xf>
    <xf numFmtId="0" fontId="6" fillId="45" borderId="24" xfId="0" applyFont="1" applyFill="1" applyBorder="1" applyAlignment="1">
      <alignment horizontal="left" vertical="center" wrapText="1"/>
    </xf>
    <xf numFmtId="0" fontId="12" fillId="47" borderId="14" xfId="0" applyFont="1" applyFill="1" applyBorder="1" applyAlignment="1">
      <alignment horizontal="center" vertical="center"/>
    </xf>
    <xf numFmtId="0" fontId="12" fillId="38" borderId="27" xfId="0" applyFont="1" applyFill="1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/>
    </xf>
    <xf numFmtId="0" fontId="12" fillId="38" borderId="28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66" fillId="42" borderId="23" xfId="0" applyFont="1" applyFill="1" applyBorder="1" applyAlignment="1">
      <alignment horizontal="left" vertical="center" wrapText="1"/>
    </xf>
    <xf numFmtId="0" fontId="66" fillId="42" borderId="30" xfId="0" applyFont="1" applyFill="1" applyBorder="1" applyAlignment="1">
      <alignment horizontal="left" vertical="center" wrapText="1"/>
    </xf>
    <xf numFmtId="0" fontId="66" fillId="42" borderId="24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05"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30</xdr:row>
      <xdr:rowOff>200025</xdr:rowOff>
    </xdr:from>
    <xdr:to>
      <xdr:col>10</xdr:col>
      <xdr:colOff>619125</xdr:colOff>
      <xdr:row>37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572250"/>
          <a:ext cx="3228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33</xdr:row>
      <xdr:rowOff>209550</xdr:rowOff>
    </xdr:from>
    <xdr:to>
      <xdr:col>9</xdr:col>
      <xdr:colOff>542925</xdr:colOff>
      <xdr:row>34</xdr:row>
      <xdr:rowOff>104775</xdr:rowOff>
    </xdr:to>
    <xdr:sp>
      <xdr:nvSpPr>
        <xdr:cNvPr id="2" name="Connecteur droit avec flèche 5"/>
        <xdr:cNvSpPr>
          <a:spLocks/>
        </xdr:cNvSpPr>
      </xdr:nvSpPr>
      <xdr:spPr>
        <a:xfrm>
          <a:off x="4610100" y="7305675"/>
          <a:ext cx="2809875" cy="200025"/>
        </a:xfrm>
        <a:prstGeom prst="straightConnector1">
          <a:avLst/>
        </a:prstGeom>
        <a:noFill/>
        <a:ln w="2222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34</xdr:row>
      <xdr:rowOff>266700</xdr:rowOff>
    </xdr:from>
    <xdr:to>
      <xdr:col>5</xdr:col>
      <xdr:colOff>371475</xdr:colOff>
      <xdr:row>48</xdr:row>
      <xdr:rowOff>9525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67625"/>
          <a:ext cx="31718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38</xdr:row>
      <xdr:rowOff>76200</xdr:rowOff>
    </xdr:from>
    <xdr:to>
      <xdr:col>6</xdr:col>
      <xdr:colOff>161925</xdr:colOff>
      <xdr:row>40</xdr:row>
      <xdr:rowOff>28575</xdr:rowOff>
    </xdr:to>
    <xdr:sp>
      <xdr:nvSpPr>
        <xdr:cNvPr id="4" name="Connecteur droit avec flèche 9"/>
        <xdr:cNvSpPr>
          <a:spLocks/>
        </xdr:cNvSpPr>
      </xdr:nvSpPr>
      <xdr:spPr>
        <a:xfrm flipH="1" flipV="1">
          <a:off x="2895600" y="8267700"/>
          <a:ext cx="847725" cy="276225"/>
        </a:xfrm>
        <a:prstGeom prst="straightConnector1">
          <a:avLst/>
        </a:prstGeom>
        <a:noFill/>
        <a:ln w="22225" cmpd="sng">
          <a:solidFill>
            <a:srgbClr val="604A7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43</xdr:row>
      <xdr:rowOff>114300</xdr:rowOff>
    </xdr:from>
    <xdr:to>
      <xdr:col>5</xdr:col>
      <xdr:colOff>676275</xdr:colOff>
      <xdr:row>44</xdr:row>
      <xdr:rowOff>66675</xdr:rowOff>
    </xdr:to>
    <xdr:sp>
      <xdr:nvSpPr>
        <xdr:cNvPr id="5" name="Connecteur droit avec flèche 12"/>
        <xdr:cNvSpPr>
          <a:spLocks/>
        </xdr:cNvSpPr>
      </xdr:nvSpPr>
      <xdr:spPr>
        <a:xfrm flipH="1" flipV="1">
          <a:off x="2733675" y="9153525"/>
          <a:ext cx="800100" cy="114300"/>
        </a:xfrm>
        <a:prstGeom prst="straightConnector1">
          <a:avLst/>
        </a:prstGeom>
        <a:noFill/>
        <a:ln w="2222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P50"/>
  <sheetViews>
    <sheetView showGridLines="0" showRowColHeaders="0" tabSelected="1" zoomScaleSheetLayoutView="100" zoomScalePageLayoutView="0" workbookViewId="0" topLeftCell="A1">
      <selection activeCell="N12" sqref="N12"/>
    </sheetView>
  </sheetViews>
  <sheetFormatPr defaultColWidth="11.421875" defaultRowHeight="12.75"/>
  <cols>
    <col min="1" max="3" width="11.421875" style="55" customWidth="1"/>
    <col min="4" max="4" width="3.57421875" style="55" bestFit="1" customWidth="1"/>
    <col min="5" max="5" width="5.00390625" style="55" bestFit="1" customWidth="1"/>
    <col min="6" max="6" width="10.8515625" style="55" bestFit="1" customWidth="1"/>
    <col min="7" max="7" width="17.00390625" style="55" customWidth="1"/>
    <col min="8" max="8" width="21.00390625" style="55" bestFit="1" customWidth="1"/>
    <col min="9" max="16384" width="11.421875" style="55" customWidth="1"/>
  </cols>
  <sheetData>
    <row r="1" ht="26.25">
      <c r="A1" s="53" t="s">
        <v>60</v>
      </c>
    </row>
    <row r="3" spans="1:11" ht="12.75" customHeight="1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ht="12.75">
      <c r="A7" s="56"/>
    </row>
    <row r="8" spans="1:14" ht="12.75" customHeight="1">
      <c r="A8" s="68" t="s">
        <v>69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57"/>
      <c r="M8" s="57"/>
      <c r="N8" s="57"/>
    </row>
    <row r="9" spans="1:14" ht="12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57"/>
      <c r="M9" s="57"/>
      <c r="N9" s="57"/>
    </row>
    <row r="10" spans="1:11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2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3" spans="1:11" ht="12.75" customHeight="1">
      <c r="A13" s="68" t="s">
        <v>85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ht="12.75" customHeight="1"/>
    <row r="15" spans="1:11" ht="12.75" customHeight="1">
      <c r="A15" s="70" t="s">
        <v>62</v>
      </c>
      <c r="B15" s="70"/>
      <c r="C15" s="70"/>
      <c r="D15" s="70"/>
      <c r="E15" s="70"/>
      <c r="F15" s="66"/>
      <c r="G15" s="73" t="s">
        <v>84</v>
      </c>
      <c r="H15" s="73"/>
      <c r="I15" s="73"/>
      <c r="J15" s="73"/>
      <c r="K15" s="73"/>
    </row>
    <row r="16" spans="7:11" ht="12.75" customHeight="1">
      <c r="G16" s="73"/>
      <c r="H16" s="73"/>
      <c r="I16" s="73"/>
      <c r="J16" s="73"/>
      <c r="K16" s="73"/>
    </row>
    <row r="17" spans="1:10" ht="15.75">
      <c r="A17" s="70" t="s">
        <v>5</v>
      </c>
      <c r="B17" s="70"/>
      <c r="C17" s="70"/>
      <c r="D17" s="70"/>
      <c r="E17" s="70"/>
      <c r="F17" s="71"/>
      <c r="G17" s="71"/>
      <c r="H17" s="71"/>
      <c r="I17" s="71"/>
      <c r="J17" s="71"/>
    </row>
    <row r="18" spans="1:10" ht="15.75">
      <c r="A18" s="70" t="s">
        <v>6</v>
      </c>
      <c r="B18" s="70"/>
      <c r="C18" s="70"/>
      <c r="D18" s="70"/>
      <c r="E18" s="70"/>
      <c r="F18" s="71"/>
      <c r="G18" s="71"/>
      <c r="H18" s="71"/>
      <c r="I18" s="71"/>
      <c r="J18" s="71"/>
    </row>
    <row r="19" spans="1:10" ht="15.75">
      <c r="A19" s="70" t="s">
        <v>7</v>
      </c>
      <c r="B19" s="70"/>
      <c r="C19" s="70"/>
      <c r="D19" s="70"/>
      <c r="E19" s="70"/>
      <c r="F19" s="71"/>
      <c r="G19" s="71"/>
      <c r="H19" s="71"/>
      <c r="I19" s="71"/>
      <c r="J19" s="71"/>
    </row>
    <row r="20" spans="1:10" ht="15.75">
      <c r="A20" s="70" t="s">
        <v>8</v>
      </c>
      <c r="B20" s="70"/>
      <c r="C20" s="70"/>
      <c r="D20" s="70"/>
      <c r="E20" s="70"/>
      <c r="F20" s="71"/>
      <c r="G20" s="71"/>
      <c r="H20" s="71"/>
      <c r="I20" s="71"/>
      <c r="J20" s="71"/>
    </row>
    <row r="21" spans="1:10" ht="15.75">
      <c r="A21" s="70" t="s">
        <v>9</v>
      </c>
      <c r="B21" s="70"/>
      <c r="C21" s="70"/>
      <c r="D21" s="70"/>
      <c r="E21" s="70"/>
      <c r="F21" s="71"/>
      <c r="G21" s="71"/>
      <c r="H21" s="71"/>
      <c r="I21" s="71"/>
      <c r="J21" s="71"/>
    </row>
    <row r="23" spans="1:11" ht="20.25" customHeight="1">
      <c r="A23" s="68" t="s">
        <v>67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20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s="57" customFormat="1" ht="30.75" customHeight="1">
      <c r="A25" s="72" t="s">
        <v>32</v>
      </c>
      <c r="B25" s="72"/>
      <c r="C25" s="72"/>
      <c r="D25" s="72"/>
      <c r="E25" s="72"/>
      <c r="F25" s="61"/>
      <c r="G25" s="76" t="s">
        <v>19</v>
      </c>
      <c r="H25" s="77"/>
      <c r="I25" s="77"/>
      <c r="J25" s="77"/>
      <c r="K25" s="77"/>
    </row>
    <row r="26" spans="1:11" s="57" customFormat="1" ht="30.75" customHeight="1">
      <c r="A26" s="72" t="s">
        <v>34</v>
      </c>
      <c r="B26" s="72"/>
      <c r="C26" s="72"/>
      <c r="D26" s="72"/>
      <c r="E26" s="72"/>
      <c r="F26" s="62"/>
      <c r="G26" s="74" t="s">
        <v>36</v>
      </c>
      <c r="H26" s="75"/>
      <c r="I26" s="75"/>
      <c r="J26" s="75"/>
      <c r="K26" s="75"/>
    </row>
    <row r="27" spans="1:11" s="57" customFormat="1" ht="30.75" customHeight="1">
      <c r="A27" s="72" t="s">
        <v>37</v>
      </c>
      <c r="B27" s="72"/>
      <c r="C27" s="72"/>
      <c r="D27" s="72"/>
      <c r="E27" s="72"/>
      <c r="F27" s="62"/>
      <c r="G27" s="74" t="s">
        <v>36</v>
      </c>
      <c r="H27" s="75"/>
      <c r="I27" s="75"/>
      <c r="J27" s="75"/>
      <c r="K27" s="75"/>
    </row>
    <row r="28" spans="1:11" s="57" customFormat="1" ht="30.75" customHeight="1">
      <c r="A28" s="72" t="s">
        <v>39</v>
      </c>
      <c r="B28" s="72"/>
      <c r="C28" s="72"/>
      <c r="D28" s="72"/>
      <c r="E28" s="72"/>
      <c r="F28" s="62"/>
      <c r="G28" s="74" t="s">
        <v>36</v>
      </c>
      <c r="H28" s="75"/>
      <c r="I28" s="75"/>
      <c r="J28" s="75"/>
      <c r="K28" s="75"/>
    </row>
    <row r="29" ht="12.75">
      <c r="B29" s="59"/>
    </row>
    <row r="30" spans="1:11" ht="16.5" customHeight="1">
      <c r="A30" s="68" t="s">
        <v>63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16.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2" ht="16.5" customHeight="1">
      <c r="A32" s="58"/>
      <c r="B32" s="60"/>
    </row>
    <row r="33" spans="1:7" ht="24" customHeight="1">
      <c r="A33" s="58"/>
      <c r="B33" s="60"/>
      <c r="E33" s="69" t="s">
        <v>64</v>
      </c>
      <c r="F33" s="69"/>
      <c r="G33" s="69"/>
    </row>
    <row r="34" spans="2:7" ht="24" customHeight="1">
      <c r="B34" s="59"/>
      <c r="E34" s="69"/>
      <c r="F34" s="69"/>
      <c r="G34" s="69"/>
    </row>
    <row r="35" spans="5:7" ht="24" customHeight="1">
      <c r="E35" s="69"/>
      <c r="F35" s="69"/>
      <c r="G35" s="69"/>
    </row>
    <row r="36" ht="12.75"/>
    <row r="37" ht="12.75"/>
    <row r="38" ht="12.75"/>
    <row r="39" ht="12.75"/>
    <row r="40" ht="12.75"/>
    <row r="41" ht="15.75">
      <c r="G41" s="63" t="s">
        <v>65</v>
      </c>
    </row>
    <row r="42" ht="12.75"/>
    <row r="43" ht="12.75"/>
    <row r="44" ht="12.75"/>
    <row r="45" ht="15.75">
      <c r="G45" s="64" t="s">
        <v>66</v>
      </c>
    </row>
    <row r="46" ht="12.75"/>
    <row r="47" ht="12.75"/>
    <row r="48" ht="12.75"/>
    <row r="49" spans="7:16" ht="15.75">
      <c r="G49" s="68" t="s">
        <v>70</v>
      </c>
      <c r="H49" s="68"/>
      <c r="I49" s="68"/>
      <c r="J49" s="68"/>
      <c r="K49" s="68"/>
      <c r="L49" s="54"/>
      <c r="M49" s="54"/>
      <c r="N49" s="54"/>
      <c r="O49" s="54"/>
      <c r="P49" s="54"/>
    </row>
    <row r="50" spans="7:16" ht="12.75" customHeight="1">
      <c r="G50" s="68"/>
      <c r="H50" s="68"/>
      <c r="I50" s="68"/>
      <c r="J50" s="68"/>
      <c r="K50" s="68"/>
      <c r="L50" s="54"/>
      <c r="M50" s="54"/>
      <c r="N50" s="54"/>
      <c r="O50" s="54"/>
      <c r="P50" s="54"/>
    </row>
  </sheetData>
  <sheetProtection formatCells="0" formatColumns="0" formatRows="0"/>
  <mergeCells count="27">
    <mergeCell ref="A13:K13"/>
    <mergeCell ref="G15:K16"/>
    <mergeCell ref="A3:K6"/>
    <mergeCell ref="A8:K11"/>
    <mergeCell ref="A30:K31"/>
    <mergeCell ref="A23:K24"/>
    <mergeCell ref="G28:K28"/>
    <mergeCell ref="G27:K27"/>
    <mergeCell ref="G26:K26"/>
    <mergeCell ref="G25:K25"/>
    <mergeCell ref="A18:E18"/>
    <mergeCell ref="A19:E19"/>
    <mergeCell ref="A20:E20"/>
    <mergeCell ref="A21:E21"/>
    <mergeCell ref="A28:E28"/>
    <mergeCell ref="A27:E27"/>
    <mergeCell ref="A26:E26"/>
    <mergeCell ref="A25:E25"/>
    <mergeCell ref="E33:G35"/>
    <mergeCell ref="G49:K50"/>
    <mergeCell ref="A15:E15"/>
    <mergeCell ref="F21:J21"/>
    <mergeCell ref="F20:J20"/>
    <mergeCell ref="F19:J19"/>
    <mergeCell ref="F18:J18"/>
    <mergeCell ref="F17:J17"/>
    <mergeCell ref="A17:E17"/>
  </mergeCells>
  <dataValidations count="1">
    <dataValidation type="date" allowBlank="1" showInputMessage="1" showErrorMessage="1" errorTitle="Erreur dans votre saisie !" error="Merci de choisir une date entre le 01/01/2014 et le 31/12/2023,&#10;Ecrire la date de démarrage sous le format jj/mm/aaaa." sqref="F15">
      <formula1>40178</formula1>
      <formula2>43829</formula2>
    </dataValidation>
  </dataValidation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77</v>
      </c>
      <c r="H5" s="67" t="str">
        <f>IF(PJour=244,"M9",A12)</f>
        <v>M9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commencer'!F15)+8,1)</f>
        <v>244</v>
      </c>
      <c r="S6" s="6">
        <f>DATE(YEAR('Avant de commencer'!F15),MONTH('Avant de commencer'!F15)+9,1)-1</f>
        <v>273</v>
      </c>
    </row>
    <row r="7" spans="1:18" ht="16.5">
      <c r="A7" s="65"/>
      <c r="B7" s="65"/>
      <c r="C7" s="65"/>
      <c r="D7" s="12"/>
      <c r="F7" s="31"/>
      <c r="R7" s="1">
        <f>PJour</f>
        <v>244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Septembre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241</v>
      </c>
      <c r="B14" s="85">
        <f>PJour-WEEKDAY(PJour,3)</f>
        <v>241</v>
      </c>
      <c r="C14" s="15">
        <f>PJour-WEEKDAY(PJour,3)</f>
        <v>241</v>
      </c>
      <c r="D14" s="36"/>
      <c r="E14" s="16"/>
      <c r="F14" s="29"/>
      <c r="G14" s="30"/>
    </row>
    <row r="15" spans="1:7" ht="17.25">
      <c r="A15" s="81">
        <f aca="true" t="shared" si="0" ref="A15:C20">A14+1</f>
        <v>242</v>
      </c>
      <c r="B15" s="85">
        <f t="shared" si="0"/>
        <v>242</v>
      </c>
      <c r="C15" s="15">
        <f>C14+1</f>
        <v>242</v>
      </c>
      <c r="D15" s="36"/>
      <c r="E15" s="16"/>
      <c r="F15" s="29"/>
      <c r="G15" s="30"/>
    </row>
    <row r="16" spans="1:10" ht="17.25">
      <c r="A16" s="81">
        <f t="shared" si="0"/>
        <v>243</v>
      </c>
      <c r="B16" s="85">
        <f t="shared" si="0"/>
        <v>243</v>
      </c>
      <c r="C16" s="15">
        <f t="shared" si="0"/>
        <v>243</v>
      </c>
      <c r="D16" s="36"/>
      <c r="E16" s="16"/>
      <c r="F16" s="29"/>
      <c r="G16" s="30"/>
      <c r="J16" s="27"/>
    </row>
    <row r="17" spans="1:7" ht="17.25">
      <c r="A17" s="81">
        <f t="shared" si="0"/>
        <v>244</v>
      </c>
      <c r="B17" s="85">
        <f t="shared" si="0"/>
        <v>244</v>
      </c>
      <c r="C17" s="15">
        <f t="shared" si="0"/>
        <v>244</v>
      </c>
      <c r="D17" s="36"/>
      <c r="E17" s="16"/>
      <c r="F17" s="29"/>
      <c r="G17" s="30"/>
    </row>
    <row r="18" spans="1:7" ht="17.25">
      <c r="A18" s="81">
        <f t="shared" si="0"/>
        <v>245</v>
      </c>
      <c r="B18" s="85">
        <f t="shared" si="0"/>
        <v>245</v>
      </c>
      <c r="C18" s="15">
        <f t="shared" si="0"/>
        <v>245</v>
      </c>
      <c r="D18" s="36"/>
      <c r="E18" s="16"/>
      <c r="F18" s="29"/>
      <c r="G18" s="30"/>
    </row>
    <row r="19" spans="1:7" ht="17.25">
      <c r="A19" s="86">
        <f t="shared" si="0"/>
        <v>246</v>
      </c>
      <c r="B19" s="87">
        <f t="shared" si="0"/>
        <v>246</v>
      </c>
      <c r="C19" s="17">
        <f t="shared" si="0"/>
        <v>246</v>
      </c>
      <c r="D19" s="36"/>
      <c r="E19" s="16"/>
      <c r="F19" s="29"/>
      <c r="G19" s="30"/>
    </row>
    <row r="20" spans="1:7" ht="17.25">
      <c r="A20" s="86">
        <f t="shared" si="0"/>
        <v>247</v>
      </c>
      <c r="B20" s="87">
        <f t="shared" si="0"/>
        <v>247</v>
      </c>
      <c r="C20" s="17">
        <f>C19+1</f>
        <v>247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248</v>
      </c>
      <c r="B22" s="82"/>
      <c r="C22" s="15">
        <f>C20+1</f>
        <v>248</v>
      </c>
      <c r="D22" s="36"/>
      <c r="E22" s="16"/>
      <c r="F22" s="13"/>
    </row>
    <row r="23" spans="1:6" ht="17.25">
      <c r="A23" s="81">
        <f aca="true" t="shared" si="1" ref="A23:A28">A22+1</f>
        <v>249</v>
      </c>
      <c r="B23" s="82"/>
      <c r="C23" s="15">
        <f aca="true" t="shared" si="2" ref="C23:C28">C22+1</f>
        <v>249</v>
      </c>
      <c r="D23" s="36"/>
      <c r="E23" s="16"/>
      <c r="F23" s="13"/>
    </row>
    <row r="24" spans="1:6" ht="17.25">
      <c r="A24" s="81">
        <f t="shared" si="1"/>
        <v>250</v>
      </c>
      <c r="B24" s="82"/>
      <c r="C24" s="15">
        <f t="shared" si="2"/>
        <v>250</v>
      </c>
      <c r="D24" s="36"/>
      <c r="E24" s="16"/>
      <c r="F24" s="13"/>
    </row>
    <row r="25" spans="1:6" ht="17.25">
      <c r="A25" s="81">
        <f t="shared" si="1"/>
        <v>251</v>
      </c>
      <c r="B25" s="82"/>
      <c r="C25" s="15">
        <f t="shared" si="2"/>
        <v>251</v>
      </c>
      <c r="D25" s="36"/>
      <c r="E25" s="16"/>
      <c r="F25" s="13"/>
    </row>
    <row r="26" spans="1:6" ht="17.25">
      <c r="A26" s="81">
        <f t="shared" si="1"/>
        <v>252</v>
      </c>
      <c r="B26" s="82"/>
      <c r="C26" s="15">
        <f t="shared" si="2"/>
        <v>252</v>
      </c>
      <c r="D26" s="36"/>
      <c r="E26" s="19"/>
      <c r="F26" s="13"/>
    </row>
    <row r="27" spans="1:6" ht="17.25">
      <c r="A27" s="81">
        <f t="shared" si="1"/>
        <v>253</v>
      </c>
      <c r="B27" s="82"/>
      <c r="C27" s="17">
        <f t="shared" si="2"/>
        <v>253</v>
      </c>
      <c r="D27" s="36"/>
      <c r="E27" s="19"/>
      <c r="F27" s="13"/>
    </row>
    <row r="28" spans="1:6" ht="17.25">
      <c r="A28" s="81">
        <f t="shared" si="1"/>
        <v>254</v>
      </c>
      <c r="B28" s="82"/>
      <c r="C28" s="17">
        <f t="shared" si="2"/>
        <v>254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255</v>
      </c>
      <c r="B30" s="82"/>
      <c r="C30" s="15">
        <f>C28+1</f>
        <v>255</v>
      </c>
      <c r="D30" s="36"/>
      <c r="E30" s="19"/>
      <c r="F30" s="13"/>
    </row>
    <row r="31" spans="1:6" ht="17.25">
      <c r="A31" s="81">
        <f aca="true" t="shared" si="3" ref="A31:A36">A30+1</f>
        <v>256</v>
      </c>
      <c r="B31" s="82"/>
      <c r="C31" s="15">
        <f aca="true" t="shared" si="4" ref="C31:C36">C30+1</f>
        <v>256</v>
      </c>
      <c r="D31" s="36"/>
      <c r="E31" s="19"/>
      <c r="F31" s="13"/>
    </row>
    <row r="32" spans="1:6" ht="17.25">
      <c r="A32" s="81">
        <f t="shared" si="3"/>
        <v>257</v>
      </c>
      <c r="B32" s="82"/>
      <c r="C32" s="15">
        <f t="shared" si="4"/>
        <v>257</v>
      </c>
      <c r="D32" s="36"/>
      <c r="E32" s="19"/>
      <c r="F32" s="13"/>
    </row>
    <row r="33" spans="1:6" ht="17.25">
      <c r="A33" s="81">
        <f t="shared" si="3"/>
        <v>258</v>
      </c>
      <c r="B33" s="82"/>
      <c r="C33" s="15">
        <f t="shared" si="4"/>
        <v>258</v>
      </c>
      <c r="D33" s="36"/>
      <c r="E33" s="19"/>
      <c r="F33" s="13"/>
    </row>
    <row r="34" spans="1:6" ht="17.25">
      <c r="A34" s="81">
        <f t="shared" si="3"/>
        <v>259</v>
      </c>
      <c r="B34" s="82"/>
      <c r="C34" s="15">
        <f t="shared" si="4"/>
        <v>259</v>
      </c>
      <c r="D34" s="36"/>
      <c r="E34" s="19"/>
      <c r="F34" s="13"/>
    </row>
    <row r="35" spans="1:6" ht="17.25">
      <c r="A35" s="81">
        <f t="shared" si="3"/>
        <v>260</v>
      </c>
      <c r="B35" s="82"/>
      <c r="C35" s="17">
        <f t="shared" si="4"/>
        <v>260</v>
      </c>
      <c r="D35" s="36"/>
      <c r="E35" s="19"/>
      <c r="F35" s="13"/>
    </row>
    <row r="36" spans="1:6" ht="17.25">
      <c r="A36" s="81">
        <f t="shared" si="3"/>
        <v>261</v>
      </c>
      <c r="B36" s="82"/>
      <c r="C36" s="17">
        <f t="shared" si="4"/>
        <v>261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262</v>
      </c>
      <c r="B38" s="82"/>
      <c r="C38" s="15">
        <f>C36+1</f>
        <v>262</v>
      </c>
      <c r="D38" s="36"/>
      <c r="E38" s="19"/>
      <c r="F38" s="13"/>
    </row>
    <row r="39" spans="1:6" ht="17.25">
      <c r="A39" s="81">
        <f aca="true" t="shared" si="5" ref="A39:A44">A38+1</f>
        <v>263</v>
      </c>
      <c r="B39" s="82"/>
      <c r="C39" s="15">
        <f aca="true" t="shared" si="6" ref="C39:C44">C38+1</f>
        <v>263</v>
      </c>
      <c r="D39" s="36"/>
      <c r="E39" s="19"/>
      <c r="F39" s="13"/>
    </row>
    <row r="40" spans="1:6" ht="17.25">
      <c r="A40" s="81">
        <f t="shared" si="5"/>
        <v>264</v>
      </c>
      <c r="B40" s="82"/>
      <c r="C40" s="15">
        <f t="shared" si="6"/>
        <v>264</v>
      </c>
      <c r="D40" s="36"/>
      <c r="E40" s="19"/>
      <c r="F40" s="13"/>
    </row>
    <row r="41" spans="1:6" ht="17.25">
      <c r="A41" s="81">
        <f t="shared" si="5"/>
        <v>265</v>
      </c>
      <c r="B41" s="82"/>
      <c r="C41" s="15">
        <f t="shared" si="6"/>
        <v>265</v>
      </c>
      <c r="D41" s="36"/>
      <c r="E41" s="19"/>
      <c r="F41" s="13"/>
    </row>
    <row r="42" spans="1:6" ht="17.25">
      <c r="A42" s="81">
        <f t="shared" si="5"/>
        <v>266</v>
      </c>
      <c r="B42" s="82"/>
      <c r="C42" s="15">
        <f t="shared" si="6"/>
        <v>266</v>
      </c>
      <c r="D42" s="36"/>
      <c r="E42" s="19"/>
      <c r="F42" s="13"/>
    </row>
    <row r="43" spans="1:6" ht="17.25">
      <c r="A43" s="81">
        <f t="shared" si="5"/>
        <v>267</v>
      </c>
      <c r="B43" s="82"/>
      <c r="C43" s="17">
        <f t="shared" si="6"/>
        <v>267</v>
      </c>
      <c r="D43" s="36"/>
      <c r="E43" s="19"/>
      <c r="F43" s="13"/>
    </row>
    <row r="44" spans="1:6" ht="17.25">
      <c r="A44" s="81">
        <f t="shared" si="5"/>
        <v>268</v>
      </c>
      <c r="B44" s="82"/>
      <c r="C44" s="17">
        <f t="shared" si="6"/>
        <v>268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269</v>
      </c>
      <c r="B46" s="82"/>
      <c r="C46" s="15">
        <f>C44+1</f>
        <v>269</v>
      </c>
      <c r="D46" s="36"/>
      <c r="E46" s="19"/>
      <c r="F46" s="13"/>
    </row>
    <row r="47" spans="1:6" ht="17.25">
      <c r="A47" s="81">
        <f aca="true" t="shared" si="7" ref="A47:A52">A46+1</f>
        <v>270</v>
      </c>
      <c r="B47" s="82"/>
      <c r="C47" s="15">
        <f aca="true" t="shared" si="8" ref="C47:C52">C46+1</f>
        <v>270</v>
      </c>
      <c r="D47" s="36"/>
      <c r="E47" s="19"/>
      <c r="F47" s="13"/>
    </row>
    <row r="48" spans="1:6" ht="17.25">
      <c r="A48" s="81">
        <f t="shared" si="7"/>
        <v>271</v>
      </c>
      <c r="B48" s="82"/>
      <c r="C48" s="15">
        <f t="shared" si="8"/>
        <v>271</v>
      </c>
      <c r="D48" s="36"/>
      <c r="E48" s="19"/>
      <c r="F48" s="13"/>
    </row>
    <row r="49" spans="1:6" ht="17.25">
      <c r="A49" s="81">
        <f t="shared" si="7"/>
        <v>272</v>
      </c>
      <c r="B49" s="82"/>
      <c r="C49" s="15">
        <f t="shared" si="8"/>
        <v>272</v>
      </c>
      <c r="D49" s="36"/>
      <c r="E49" s="19"/>
      <c r="F49" s="13"/>
    </row>
    <row r="50" spans="1:6" ht="17.25">
      <c r="A50" s="81">
        <f t="shared" si="7"/>
        <v>273</v>
      </c>
      <c r="B50" s="82"/>
      <c r="C50" s="15">
        <f t="shared" si="8"/>
        <v>273</v>
      </c>
      <c r="D50" s="36"/>
      <c r="E50" s="19"/>
      <c r="F50" s="13"/>
    </row>
    <row r="51" spans="1:6" ht="17.25">
      <c r="A51" s="81">
        <f t="shared" si="7"/>
        <v>274</v>
      </c>
      <c r="B51" s="82"/>
      <c r="C51" s="15">
        <f t="shared" si="8"/>
        <v>274</v>
      </c>
      <c r="D51" s="36"/>
      <c r="E51" s="19"/>
      <c r="F51" s="13"/>
    </row>
    <row r="52" spans="1:6" ht="17.25">
      <c r="A52" s="81">
        <f t="shared" si="7"/>
        <v>275</v>
      </c>
      <c r="B52" s="82"/>
      <c r="C52" s="15">
        <f t="shared" si="8"/>
        <v>275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276</v>
      </c>
      <c r="B54" s="82"/>
      <c r="C54" s="15">
        <f>C52+1</f>
        <v>276</v>
      </c>
      <c r="D54" s="36"/>
      <c r="E54" s="19"/>
      <c r="F54" s="13"/>
    </row>
    <row r="55" spans="1:6" ht="17.25">
      <c r="A55" s="81">
        <f aca="true" t="shared" si="9" ref="A55:A60">A54+1</f>
        <v>277</v>
      </c>
      <c r="B55" s="82"/>
      <c r="C55" s="15">
        <f aca="true" t="shared" si="10" ref="C55:C60">C54+1</f>
        <v>277</v>
      </c>
      <c r="D55" s="36"/>
      <c r="E55" s="19"/>
      <c r="F55" s="13"/>
    </row>
    <row r="56" spans="1:6" ht="17.25">
      <c r="A56" s="81">
        <f t="shared" si="9"/>
        <v>278</v>
      </c>
      <c r="B56" s="82"/>
      <c r="C56" s="15">
        <f t="shared" si="10"/>
        <v>278</v>
      </c>
      <c r="D56" s="36"/>
      <c r="E56" s="19"/>
      <c r="F56" s="13"/>
    </row>
    <row r="57" spans="1:6" ht="17.25">
      <c r="A57" s="81">
        <f t="shared" si="9"/>
        <v>279</v>
      </c>
      <c r="B57" s="82"/>
      <c r="C57" s="15">
        <f t="shared" si="10"/>
        <v>279</v>
      </c>
      <c r="D57" s="36"/>
      <c r="E57" s="19"/>
      <c r="F57" s="13"/>
    </row>
    <row r="58" spans="1:6" ht="17.25">
      <c r="A58" s="81">
        <f t="shared" si="9"/>
        <v>280</v>
      </c>
      <c r="B58" s="82"/>
      <c r="C58" s="15">
        <f t="shared" si="10"/>
        <v>280</v>
      </c>
      <c r="D58" s="36"/>
      <c r="E58" s="19"/>
      <c r="F58" s="13"/>
    </row>
    <row r="59" spans="1:6" ht="17.25">
      <c r="A59" s="81">
        <f t="shared" si="9"/>
        <v>281</v>
      </c>
      <c r="B59" s="82"/>
      <c r="C59" s="15">
        <f t="shared" si="10"/>
        <v>281</v>
      </c>
      <c r="D59" s="36"/>
      <c r="E59" s="19"/>
      <c r="F59" s="13"/>
    </row>
    <row r="60" spans="1:6" ht="17.25">
      <c r="A60" s="81">
        <f t="shared" si="9"/>
        <v>282</v>
      </c>
      <c r="B60" s="82"/>
      <c r="C60" s="15">
        <f t="shared" si="10"/>
        <v>282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Septembre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Septembre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Septembre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76</v>
      </c>
      <c r="H5" s="67" t="str">
        <f>IF(PJour=274,"M10",A12)</f>
        <v>M10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commencer'!F15)+9,1)</f>
        <v>274</v>
      </c>
      <c r="S6" s="6">
        <f>DATE(YEAR('Avant de commencer'!F15),MONTH('Avant de commencer'!F15)+10,1)-1</f>
        <v>304</v>
      </c>
    </row>
    <row r="7" spans="1:18" ht="16.5">
      <c r="A7" s="65"/>
      <c r="B7" s="65"/>
      <c r="C7" s="65"/>
      <c r="D7" s="12"/>
      <c r="F7" s="31"/>
      <c r="R7" s="1">
        <f>PJour</f>
        <v>274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Octobre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269</v>
      </c>
      <c r="B14" s="85">
        <f>PJour-WEEKDAY(PJour,3)</f>
        <v>269</v>
      </c>
      <c r="C14" s="15">
        <f>PJour-WEEKDAY(PJour,3)</f>
        <v>269</v>
      </c>
      <c r="D14" s="36"/>
      <c r="E14" s="16"/>
      <c r="F14" s="29"/>
      <c r="G14" s="30"/>
    </row>
    <row r="15" spans="1:7" ht="17.25">
      <c r="A15" s="81">
        <f aca="true" t="shared" si="0" ref="A15:C20">A14+1</f>
        <v>270</v>
      </c>
      <c r="B15" s="85">
        <f t="shared" si="0"/>
        <v>270</v>
      </c>
      <c r="C15" s="15">
        <f>C14+1</f>
        <v>270</v>
      </c>
      <c r="D15" s="36"/>
      <c r="E15" s="16"/>
      <c r="F15" s="29"/>
      <c r="G15" s="30"/>
    </row>
    <row r="16" spans="1:10" ht="17.25">
      <c r="A16" s="81">
        <f t="shared" si="0"/>
        <v>271</v>
      </c>
      <c r="B16" s="85">
        <f t="shared" si="0"/>
        <v>271</v>
      </c>
      <c r="C16" s="15">
        <f t="shared" si="0"/>
        <v>271</v>
      </c>
      <c r="D16" s="36"/>
      <c r="E16" s="16"/>
      <c r="F16" s="29"/>
      <c r="G16" s="30"/>
      <c r="J16" s="27"/>
    </row>
    <row r="17" spans="1:7" ht="17.25">
      <c r="A17" s="81">
        <f t="shared" si="0"/>
        <v>272</v>
      </c>
      <c r="B17" s="85">
        <f t="shared" si="0"/>
        <v>272</v>
      </c>
      <c r="C17" s="15">
        <f t="shared" si="0"/>
        <v>272</v>
      </c>
      <c r="D17" s="36"/>
      <c r="E17" s="16"/>
      <c r="F17" s="29"/>
      <c r="G17" s="30"/>
    </row>
    <row r="18" spans="1:7" ht="17.25">
      <c r="A18" s="81">
        <f t="shared" si="0"/>
        <v>273</v>
      </c>
      <c r="B18" s="85">
        <f t="shared" si="0"/>
        <v>273</v>
      </c>
      <c r="C18" s="15">
        <f t="shared" si="0"/>
        <v>273</v>
      </c>
      <c r="D18" s="36"/>
      <c r="E18" s="16"/>
      <c r="F18" s="29"/>
      <c r="G18" s="30"/>
    </row>
    <row r="19" spans="1:7" ht="17.25">
      <c r="A19" s="86">
        <f t="shared" si="0"/>
        <v>274</v>
      </c>
      <c r="B19" s="87">
        <f t="shared" si="0"/>
        <v>274</v>
      </c>
      <c r="C19" s="17">
        <f t="shared" si="0"/>
        <v>274</v>
      </c>
      <c r="D19" s="36"/>
      <c r="E19" s="16"/>
      <c r="F19" s="29"/>
      <c r="G19" s="30"/>
    </row>
    <row r="20" spans="1:7" ht="17.25">
      <c r="A20" s="86">
        <f t="shared" si="0"/>
        <v>275</v>
      </c>
      <c r="B20" s="87">
        <f t="shared" si="0"/>
        <v>275</v>
      </c>
      <c r="C20" s="17">
        <f>C19+1</f>
        <v>275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276</v>
      </c>
      <c r="B22" s="82"/>
      <c r="C22" s="15">
        <f>C20+1</f>
        <v>276</v>
      </c>
      <c r="D22" s="36"/>
      <c r="E22" s="16"/>
      <c r="F22" s="13"/>
    </row>
    <row r="23" spans="1:6" ht="17.25">
      <c r="A23" s="81">
        <f aca="true" t="shared" si="1" ref="A23:A28">A22+1</f>
        <v>277</v>
      </c>
      <c r="B23" s="82"/>
      <c r="C23" s="15">
        <f aca="true" t="shared" si="2" ref="C23:C28">C22+1</f>
        <v>277</v>
      </c>
      <c r="D23" s="36"/>
      <c r="E23" s="16"/>
      <c r="F23" s="13"/>
    </row>
    <row r="24" spans="1:6" ht="17.25">
      <c r="A24" s="81">
        <f t="shared" si="1"/>
        <v>278</v>
      </c>
      <c r="B24" s="82"/>
      <c r="C24" s="15">
        <f t="shared" si="2"/>
        <v>278</v>
      </c>
      <c r="D24" s="36"/>
      <c r="E24" s="16"/>
      <c r="F24" s="13"/>
    </row>
    <row r="25" spans="1:6" ht="17.25">
      <c r="A25" s="81">
        <f t="shared" si="1"/>
        <v>279</v>
      </c>
      <c r="B25" s="82"/>
      <c r="C25" s="15">
        <f t="shared" si="2"/>
        <v>279</v>
      </c>
      <c r="D25" s="36"/>
      <c r="E25" s="16"/>
      <c r="F25" s="13"/>
    </row>
    <row r="26" spans="1:6" ht="17.25">
      <c r="A26" s="81">
        <f t="shared" si="1"/>
        <v>280</v>
      </c>
      <c r="B26" s="82"/>
      <c r="C26" s="15">
        <f t="shared" si="2"/>
        <v>280</v>
      </c>
      <c r="D26" s="36"/>
      <c r="E26" s="19"/>
      <c r="F26" s="13"/>
    </row>
    <row r="27" spans="1:6" ht="17.25">
      <c r="A27" s="81">
        <f t="shared" si="1"/>
        <v>281</v>
      </c>
      <c r="B27" s="82"/>
      <c r="C27" s="17">
        <f t="shared" si="2"/>
        <v>281</v>
      </c>
      <c r="D27" s="36"/>
      <c r="E27" s="19"/>
      <c r="F27" s="13"/>
    </row>
    <row r="28" spans="1:6" ht="17.25">
      <c r="A28" s="81">
        <f t="shared" si="1"/>
        <v>282</v>
      </c>
      <c r="B28" s="82"/>
      <c r="C28" s="17">
        <f t="shared" si="2"/>
        <v>282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283</v>
      </c>
      <c r="B30" s="82"/>
      <c r="C30" s="15">
        <f>C28+1</f>
        <v>283</v>
      </c>
      <c r="D30" s="36"/>
      <c r="E30" s="19"/>
      <c r="F30" s="13"/>
    </row>
    <row r="31" spans="1:6" ht="17.25">
      <c r="A31" s="81">
        <f aca="true" t="shared" si="3" ref="A31:A36">A30+1</f>
        <v>284</v>
      </c>
      <c r="B31" s="82"/>
      <c r="C31" s="15">
        <f aca="true" t="shared" si="4" ref="C31:C36">C30+1</f>
        <v>284</v>
      </c>
      <c r="D31" s="36"/>
      <c r="E31" s="19"/>
      <c r="F31" s="13"/>
    </row>
    <row r="32" spans="1:6" ht="17.25">
      <c r="A32" s="81">
        <f t="shared" si="3"/>
        <v>285</v>
      </c>
      <c r="B32" s="82"/>
      <c r="C32" s="15">
        <f t="shared" si="4"/>
        <v>285</v>
      </c>
      <c r="D32" s="36"/>
      <c r="E32" s="19"/>
      <c r="F32" s="13"/>
    </row>
    <row r="33" spans="1:6" ht="17.25">
      <c r="A33" s="81">
        <f t="shared" si="3"/>
        <v>286</v>
      </c>
      <c r="B33" s="82"/>
      <c r="C33" s="15">
        <f t="shared" si="4"/>
        <v>286</v>
      </c>
      <c r="D33" s="36"/>
      <c r="E33" s="19"/>
      <c r="F33" s="13"/>
    </row>
    <row r="34" spans="1:6" ht="17.25">
      <c r="A34" s="81">
        <f t="shared" si="3"/>
        <v>287</v>
      </c>
      <c r="B34" s="82"/>
      <c r="C34" s="15">
        <f t="shared" si="4"/>
        <v>287</v>
      </c>
      <c r="D34" s="36"/>
      <c r="E34" s="19"/>
      <c r="F34" s="13"/>
    </row>
    <row r="35" spans="1:6" ht="17.25">
      <c r="A35" s="81">
        <f t="shared" si="3"/>
        <v>288</v>
      </c>
      <c r="B35" s="82"/>
      <c r="C35" s="17">
        <f t="shared" si="4"/>
        <v>288</v>
      </c>
      <c r="D35" s="36"/>
      <c r="E35" s="19"/>
      <c r="F35" s="13"/>
    </row>
    <row r="36" spans="1:6" ht="17.25">
      <c r="A36" s="81">
        <f t="shared" si="3"/>
        <v>289</v>
      </c>
      <c r="B36" s="82"/>
      <c r="C36" s="17">
        <f t="shared" si="4"/>
        <v>289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290</v>
      </c>
      <c r="B38" s="82"/>
      <c r="C38" s="15">
        <f>C36+1</f>
        <v>290</v>
      </c>
      <c r="D38" s="36"/>
      <c r="E38" s="19"/>
      <c r="F38" s="13"/>
    </row>
    <row r="39" spans="1:6" ht="17.25">
      <c r="A39" s="81">
        <f aca="true" t="shared" si="5" ref="A39:A44">A38+1</f>
        <v>291</v>
      </c>
      <c r="B39" s="82"/>
      <c r="C39" s="15">
        <f aca="true" t="shared" si="6" ref="C39:C44">C38+1</f>
        <v>291</v>
      </c>
      <c r="D39" s="36"/>
      <c r="E39" s="19"/>
      <c r="F39" s="13"/>
    </row>
    <row r="40" spans="1:6" ht="17.25">
      <c r="A40" s="81">
        <f t="shared" si="5"/>
        <v>292</v>
      </c>
      <c r="B40" s="82"/>
      <c r="C40" s="15">
        <f t="shared" si="6"/>
        <v>292</v>
      </c>
      <c r="D40" s="36"/>
      <c r="E40" s="19"/>
      <c r="F40" s="13"/>
    </row>
    <row r="41" spans="1:6" ht="17.25">
      <c r="A41" s="81">
        <f t="shared" si="5"/>
        <v>293</v>
      </c>
      <c r="B41" s="82"/>
      <c r="C41" s="15">
        <f t="shared" si="6"/>
        <v>293</v>
      </c>
      <c r="D41" s="36"/>
      <c r="E41" s="19"/>
      <c r="F41" s="13"/>
    </row>
    <row r="42" spans="1:6" ht="17.25">
      <c r="A42" s="81">
        <f t="shared" si="5"/>
        <v>294</v>
      </c>
      <c r="B42" s="82"/>
      <c r="C42" s="15">
        <f t="shared" si="6"/>
        <v>294</v>
      </c>
      <c r="D42" s="36"/>
      <c r="E42" s="19"/>
      <c r="F42" s="13"/>
    </row>
    <row r="43" spans="1:6" ht="17.25">
      <c r="A43" s="81">
        <f t="shared" si="5"/>
        <v>295</v>
      </c>
      <c r="B43" s="82"/>
      <c r="C43" s="17">
        <f t="shared" si="6"/>
        <v>295</v>
      </c>
      <c r="D43" s="36"/>
      <c r="E43" s="19"/>
      <c r="F43" s="13"/>
    </row>
    <row r="44" spans="1:6" ht="17.25">
      <c r="A44" s="81">
        <f t="shared" si="5"/>
        <v>296</v>
      </c>
      <c r="B44" s="82"/>
      <c r="C44" s="17">
        <f t="shared" si="6"/>
        <v>296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297</v>
      </c>
      <c r="B46" s="82"/>
      <c r="C46" s="15">
        <f>C44+1</f>
        <v>297</v>
      </c>
      <c r="D46" s="36"/>
      <c r="E46" s="19"/>
      <c r="F46" s="13"/>
    </row>
    <row r="47" spans="1:6" ht="17.25">
      <c r="A47" s="81">
        <f aca="true" t="shared" si="7" ref="A47:A52">A46+1</f>
        <v>298</v>
      </c>
      <c r="B47" s="82"/>
      <c r="C47" s="15">
        <f aca="true" t="shared" si="8" ref="C47:C52">C46+1</f>
        <v>298</v>
      </c>
      <c r="D47" s="36"/>
      <c r="E47" s="19"/>
      <c r="F47" s="13"/>
    </row>
    <row r="48" spans="1:6" ht="17.25">
      <c r="A48" s="81">
        <f t="shared" si="7"/>
        <v>299</v>
      </c>
      <c r="B48" s="82"/>
      <c r="C48" s="15">
        <f t="shared" si="8"/>
        <v>299</v>
      </c>
      <c r="D48" s="36"/>
      <c r="E48" s="19"/>
      <c r="F48" s="13"/>
    </row>
    <row r="49" spans="1:6" ht="17.25">
      <c r="A49" s="81">
        <f t="shared" si="7"/>
        <v>300</v>
      </c>
      <c r="B49" s="82"/>
      <c r="C49" s="15">
        <f t="shared" si="8"/>
        <v>300</v>
      </c>
      <c r="D49" s="36"/>
      <c r="E49" s="19"/>
      <c r="F49" s="13"/>
    </row>
    <row r="50" spans="1:6" ht="17.25">
      <c r="A50" s="81">
        <f t="shared" si="7"/>
        <v>301</v>
      </c>
      <c r="B50" s="82"/>
      <c r="C50" s="15">
        <f t="shared" si="8"/>
        <v>301</v>
      </c>
      <c r="D50" s="36"/>
      <c r="E50" s="19"/>
      <c r="F50" s="13"/>
    </row>
    <row r="51" spans="1:6" ht="17.25">
      <c r="A51" s="81">
        <f t="shared" si="7"/>
        <v>302</v>
      </c>
      <c r="B51" s="82"/>
      <c r="C51" s="15">
        <f t="shared" si="8"/>
        <v>302</v>
      </c>
      <c r="D51" s="36"/>
      <c r="E51" s="19"/>
      <c r="F51" s="13"/>
    </row>
    <row r="52" spans="1:6" ht="17.25">
      <c r="A52" s="81">
        <f t="shared" si="7"/>
        <v>303</v>
      </c>
      <c r="B52" s="82"/>
      <c r="C52" s="15">
        <f t="shared" si="8"/>
        <v>303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304</v>
      </c>
      <c r="B54" s="82"/>
      <c r="C54" s="15">
        <f>C52+1</f>
        <v>304</v>
      </c>
      <c r="D54" s="36"/>
      <c r="E54" s="19"/>
      <c r="F54" s="13"/>
    </row>
    <row r="55" spans="1:6" ht="17.25">
      <c r="A55" s="81">
        <f aca="true" t="shared" si="9" ref="A55:A60">A54+1</f>
        <v>305</v>
      </c>
      <c r="B55" s="82"/>
      <c r="C55" s="15">
        <f aca="true" t="shared" si="10" ref="C55:C60">C54+1</f>
        <v>305</v>
      </c>
      <c r="D55" s="36"/>
      <c r="E55" s="19"/>
      <c r="F55" s="13"/>
    </row>
    <row r="56" spans="1:6" ht="17.25">
      <c r="A56" s="81">
        <f t="shared" si="9"/>
        <v>306</v>
      </c>
      <c r="B56" s="82"/>
      <c r="C56" s="15">
        <f t="shared" si="10"/>
        <v>306</v>
      </c>
      <c r="D56" s="36"/>
      <c r="E56" s="19"/>
      <c r="F56" s="13"/>
    </row>
    <row r="57" spans="1:6" ht="17.25">
      <c r="A57" s="81">
        <f t="shared" si="9"/>
        <v>307</v>
      </c>
      <c r="B57" s="82"/>
      <c r="C57" s="15">
        <f t="shared" si="10"/>
        <v>307</v>
      </c>
      <c r="D57" s="36"/>
      <c r="E57" s="19"/>
      <c r="F57" s="13"/>
    </row>
    <row r="58" spans="1:6" ht="17.25">
      <c r="A58" s="81">
        <f t="shared" si="9"/>
        <v>308</v>
      </c>
      <c r="B58" s="82"/>
      <c r="C58" s="15">
        <f t="shared" si="10"/>
        <v>308</v>
      </c>
      <c r="D58" s="36"/>
      <c r="E58" s="19"/>
      <c r="F58" s="13"/>
    </row>
    <row r="59" spans="1:6" ht="17.25">
      <c r="A59" s="81">
        <f t="shared" si="9"/>
        <v>309</v>
      </c>
      <c r="B59" s="82"/>
      <c r="C59" s="15">
        <f t="shared" si="10"/>
        <v>309</v>
      </c>
      <c r="D59" s="36"/>
      <c r="E59" s="19"/>
      <c r="F59" s="13"/>
    </row>
    <row r="60" spans="1:6" ht="17.25">
      <c r="A60" s="81">
        <f t="shared" si="9"/>
        <v>310</v>
      </c>
      <c r="B60" s="82"/>
      <c r="C60" s="15">
        <f t="shared" si="10"/>
        <v>310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Octobre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Octobre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Octobre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75</v>
      </c>
      <c r="H5" s="67" t="str">
        <f>IF(PJour=305,"M11",A12)</f>
        <v>M11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commencer'!F15)+10,1)</f>
        <v>305</v>
      </c>
      <c r="S6" s="6">
        <f>DATE(YEAR('Avant de commencer'!F15),MONTH('Avant de commencer'!F15)+11,1)-1</f>
        <v>334</v>
      </c>
    </row>
    <row r="7" spans="1:18" ht="16.5">
      <c r="A7" s="65"/>
      <c r="B7" s="65"/>
      <c r="C7" s="65"/>
      <c r="D7" s="12"/>
      <c r="F7" s="31"/>
      <c r="R7" s="1">
        <f>PJour</f>
        <v>305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Novembre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304</v>
      </c>
      <c r="B14" s="85">
        <f>PJour-WEEKDAY(PJour,3)</f>
        <v>304</v>
      </c>
      <c r="C14" s="15">
        <f>PJour-WEEKDAY(PJour,3)</f>
        <v>304</v>
      </c>
      <c r="D14" s="36"/>
      <c r="E14" s="16"/>
      <c r="F14" s="29"/>
      <c r="G14" s="30"/>
    </row>
    <row r="15" spans="1:7" ht="17.25">
      <c r="A15" s="81">
        <f aca="true" t="shared" si="0" ref="A15:C20">A14+1</f>
        <v>305</v>
      </c>
      <c r="B15" s="85">
        <f t="shared" si="0"/>
        <v>305</v>
      </c>
      <c r="C15" s="15">
        <f>C14+1</f>
        <v>305</v>
      </c>
      <c r="D15" s="36"/>
      <c r="E15" s="16"/>
      <c r="F15" s="29"/>
      <c r="G15" s="30"/>
    </row>
    <row r="16" spans="1:10" ht="17.25">
      <c r="A16" s="81">
        <f t="shared" si="0"/>
        <v>306</v>
      </c>
      <c r="B16" s="85">
        <f t="shared" si="0"/>
        <v>306</v>
      </c>
      <c r="C16" s="15">
        <f t="shared" si="0"/>
        <v>306</v>
      </c>
      <c r="D16" s="36"/>
      <c r="E16" s="16"/>
      <c r="F16" s="29"/>
      <c r="G16" s="30"/>
      <c r="J16" s="27"/>
    </row>
    <row r="17" spans="1:7" ht="17.25">
      <c r="A17" s="81">
        <f t="shared" si="0"/>
        <v>307</v>
      </c>
      <c r="B17" s="85">
        <f t="shared" si="0"/>
        <v>307</v>
      </c>
      <c r="C17" s="15">
        <f t="shared" si="0"/>
        <v>307</v>
      </c>
      <c r="D17" s="36"/>
      <c r="E17" s="16"/>
      <c r="F17" s="29"/>
      <c r="G17" s="30"/>
    </row>
    <row r="18" spans="1:7" ht="17.25">
      <c r="A18" s="81">
        <f t="shared" si="0"/>
        <v>308</v>
      </c>
      <c r="B18" s="85">
        <f t="shared" si="0"/>
        <v>308</v>
      </c>
      <c r="C18" s="15">
        <f t="shared" si="0"/>
        <v>308</v>
      </c>
      <c r="D18" s="36"/>
      <c r="E18" s="16"/>
      <c r="F18" s="29"/>
      <c r="G18" s="30"/>
    </row>
    <row r="19" spans="1:7" ht="17.25">
      <c r="A19" s="86">
        <f t="shared" si="0"/>
        <v>309</v>
      </c>
      <c r="B19" s="87">
        <f t="shared" si="0"/>
        <v>309</v>
      </c>
      <c r="C19" s="17">
        <f t="shared" si="0"/>
        <v>309</v>
      </c>
      <c r="D19" s="36"/>
      <c r="E19" s="16"/>
      <c r="F19" s="29"/>
      <c r="G19" s="30"/>
    </row>
    <row r="20" spans="1:7" ht="17.25">
      <c r="A20" s="86">
        <f t="shared" si="0"/>
        <v>310</v>
      </c>
      <c r="B20" s="87">
        <f t="shared" si="0"/>
        <v>310</v>
      </c>
      <c r="C20" s="17">
        <f>C19+1</f>
        <v>310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311</v>
      </c>
      <c r="B22" s="82"/>
      <c r="C22" s="15">
        <f>C20+1</f>
        <v>311</v>
      </c>
      <c r="D22" s="36"/>
      <c r="E22" s="16"/>
      <c r="F22" s="13"/>
    </row>
    <row r="23" spans="1:6" ht="17.25">
      <c r="A23" s="81">
        <f aca="true" t="shared" si="1" ref="A23:A28">A22+1</f>
        <v>312</v>
      </c>
      <c r="B23" s="82"/>
      <c r="C23" s="15">
        <f aca="true" t="shared" si="2" ref="C23:C28">C22+1</f>
        <v>312</v>
      </c>
      <c r="D23" s="36"/>
      <c r="E23" s="16"/>
      <c r="F23" s="13"/>
    </row>
    <row r="24" spans="1:6" ht="17.25">
      <c r="A24" s="81">
        <f t="shared" si="1"/>
        <v>313</v>
      </c>
      <c r="B24" s="82"/>
      <c r="C24" s="15">
        <f t="shared" si="2"/>
        <v>313</v>
      </c>
      <c r="D24" s="36"/>
      <c r="E24" s="16"/>
      <c r="F24" s="13"/>
    </row>
    <row r="25" spans="1:6" ht="17.25">
      <c r="A25" s="81">
        <f t="shared" si="1"/>
        <v>314</v>
      </c>
      <c r="B25" s="82"/>
      <c r="C25" s="15">
        <f t="shared" si="2"/>
        <v>314</v>
      </c>
      <c r="D25" s="36"/>
      <c r="E25" s="16"/>
      <c r="F25" s="13"/>
    </row>
    <row r="26" spans="1:6" ht="17.25">
      <c r="A26" s="81">
        <f t="shared" si="1"/>
        <v>315</v>
      </c>
      <c r="B26" s="82"/>
      <c r="C26" s="15">
        <f t="shared" si="2"/>
        <v>315</v>
      </c>
      <c r="D26" s="36"/>
      <c r="E26" s="19"/>
      <c r="F26" s="13"/>
    </row>
    <row r="27" spans="1:6" ht="17.25">
      <c r="A27" s="81">
        <f t="shared" si="1"/>
        <v>316</v>
      </c>
      <c r="B27" s="82"/>
      <c r="C27" s="17">
        <f t="shared" si="2"/>
        <v>316</v>
      </c>
      <c r="D27" s="36"/>
      <c r="E27" s="19"/>
      <c r="F27" s="13"/>
    </row>
    <row r="28" spans="1:6" ht="17.25">
      <c r="A28" s="81">
        <f t="shared" si="1"/>
        <v>317</v>
      </c>
      <c r="B28" s="82"/>
      <c r="C28" s="17">
        <f t="shared" si="2"/>
        <v>317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318</v>
      </c>
      <c r="B30" s="82"/>
      <c r="C30" s="15">
        <f>C28+1</f>
        <v>318</v>
      </c>
      <c r="D30" s="36"/>
      <c r="E30" s="19"/>
      <c r="F30" s="13"/>
    </row>
    <row r="31" spans="1:6" ht="17.25">
      <c r="A31" s="81">
        <f aca="true" t="shared" si="3" ref="A31:A36">A30+1</f>
        <v>319</v>
      </c>
      <c r="B31" s="82"/>
      <c r="C31" s="15">
        <f aca="true" t="shared" si="4" ref="C31:C36">C30+1</f>
        <v>319</v>
      </c>
      <c r="D31" s="36"/>
      <c r="E31" s="19"/>
      <c r="F31" s="13"/>
    </row>
    <row r="32" spans="1:6" ht="17.25">
      <c r="A32" s="81">
        <f t="shared" si="3"/>
        <v>320</v>
      </c>
      <c r="B32" s="82"/>
      <c r="C32" s="15">
        <f t="shared" si="4"/>
        <v>320</v>
      </c>
      <c r="D32" s="36"/>
      <c r="E32" s="19"/>
      <c r="F32" s="13"/>
    </row>
    <row r="33" spans="1:6" ht="17.25">
      <c r="A33" s="81">
        <f t="shared" si="3"/>
        <v>321</v>
      </c>
      <c r="B33" s="82"/>
      <c r="C33" s="15">
        <f t="shared" si="4"/>
        <v>321</v>
      </c>
      <c r="D33" s="36"/>
      <c r="E33" s="19"/>
      <c r="F33" s="13"/>
    </row>
    <row r="34" spans="1:6" ht="17.25">
      <c r="A34" s="81">
        <f t="shared" si="3"/>
        <v>322</v>
      </c>
      <c r="B34" s="82"/>
      <c r="C34" s="15">
        <f t="shared" si="4"/>
        <v>322</v>
      </c>
      <c r="D34" s="36"/>
      <c r="E34" s="19"/>
      <c r="F34" s="13"/>
    </row>
    <row r="35" spans="1:6" ht="17.25">
      <c r="A35" s="81">
        <f t="shared" si="3"/>
        <v>323</v>
      </c>
      <c r="B35" s="82"/>
      <c r="C35" s="17">
        <f t="shared" si="4"/>
        <v>323</v>
      </c>
      <c r="D35" s="36"/>
      <c r="E35" s="19"/>
      <c r="F35" s="13"/>
    </row>
    <row r="36" spans="1:6" ht="17.25">
      <c r="A36" s="81">
        <f t="shared" si="3"/>
        <v>324</v>
      </c>
      <c r="B36" s="82"/>
      <c r="C36" s="17">
        <f t="shared" si="4"/>
        <v>324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325</v>
      </c>
      <c r="B38" s="82"/>
      <c r="C38" s="15">
        <f>C36+1</f>
        <v>325</v>
      </c>
      <c r="D38" s="36"/>
      <c r="E38" s="19"/>
      <c r="F38" s="13"/>
    </row>
    <row r="39" spans="1:6" ht="17.25">
      <c r="A39" s="81">
        <f aca="true" t="shared" si="5" ref="A39:A44">A38+1</f>
        <v>326</v>
      </c>
      <c r="B39" s="82"/>
      <c r="C39" s="15">
        <f aca="true" t="shared" si="6" ref="C39:C44">C38+1</f>
        <v>326</v>
      </c>
      <c r="D39" s="36"/>
      <c r="E39" s="19"/>
      <c r="F39" s="13"/>
    </row>
    <row r="40" spans="1:6" ht="17.25">
      <c r="A40" s="81">
        <f t="shared" si="5"/>
        <v>327</v>
      </c>
      <c r="B40" s="82"/>
      <c r="C40" s="15">
        <f t="shared" si="6"/>
        <v>327</v>
      </c>
      <c r="D40" s="36"/>
      <c r="E40" s="19"/>
      <c r="F40" s="13"/>
    </row>
    <row r="41" spans="1:6" ht="17.25">
      <c r="A41" s="81">
        <f t="shared" si="5"/>
        <v>328</v>
      </c>
      <c r="B41" s="82"/>
      <c r="C41" s="15">
        <f t="shared" si="6"/>
        <v>328</v>
      </c>
      <c r="D41" s="36"/>
      <c r="E41" s="19"/>
      <c r="F41" s="13"/>
    </row>
    <row r="42" spans="1:6" ht="17.25">
      <c r="A42" s="81">
        <f t="shared" si="5"/>
        <v>329</v>
      </c>
      <c r="B42" s="82"/>
      <c r="C42" s="15">
        <f t="shared" si="6"/>
        <v>329</v>
      </c>
      <c r="D42" s="36"/>
      <c r="E42" s="19"/>
      <c r="F42" s="13"/>
    </row>
    <row r="43" spans="1:6" ht="17.25">
      <c r="A43" s="81">
        <f t="shared" si="5"/>
        <v>330</v>
      </c>
      <c r="B43" s="82"/>
      <c r="C43" s="17">
        <f t="shared" si="6"/>
        <v>330</v>
      </c>
      <c r="D43" s="36"/>
      <c r="E43" s="19"/>
      <c r="F43" s="13"/>
    </row>
    <row r="44" spans="1:6" ht="17.25">
      <c r="A44" s="81">
        <f t="shared" si="5"/>
        <v>331</v>
      </c>
      <c r="B44" s="82"/>
      <c r="C44" s="17">
        <f t="shared" si="6"/>
        <v>331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332</v>
      </c>
      <c r="B46" s="82"/>
      <c r="C46" s="15">
        <f>C44+1</f>
        <v>332</v>
      </c>
      <c r="D46" s="36"/>
      <c r="E46" s="19"/>
      <c r="F46" s="13"/>
    </row>
    <row r="47" spans="1:6" ht="17.25">
      <c r="A47" s="81">
        <f aca="true" t="shared" si="7" ref="A47:A52">A46+1</f>
        <v>333</v>
      </c>
      <c r="B47" s="82"/>
      <c r="C47" s="15">
        <f aca="true" t="shared" si="8" ref="C47:C52">C46+1</f>
        <v>333</v>
      </c>
      <c r="D47" s="36"/>
      <c r="E47" s="19"/>
      <c r="F47" s="13"/>
    </row>
    <row r="48" spans="1:6" ht="17.25">
      <c r="A48" s="81">
        <f t="shared" si="7"/>
        <v>334</v>
      </c>
      <c r="B48" s="82"/>
      <c r="C48" s="15">
        <f t="shared" si="8"/>
        <v>334</v>
      </c>
      <c r="D48" s="36"/>
      <c r="E48" s="19"/>
      <c r="F48" s="13"/>
    </row>
    <row r="49" spans="1:6" ht="17.25">
      <c r="A49" s="81">
        <f t="shared" si="7"/>
        <v>335</v>
      </c>
      <c r="B49" s="82"/>
      <c r="C49" s="15">
        <f t="shared" si="8"/>
        <v>335</v>
      </c>
      <c r="D49" s="36"/>
      <c r="E49" s="19"/>
      <c r="F49" s="13"/>
    </row>
    <row r="50" spans="1:6" ht="17.25">
      <c r="A50" s="81">
        <f t="shared" si="7"/>
        <v>336</v>
      </c>
      <c r="B50" s="82"/>
      <c r="C50" s="15">
        <f t="shared" si="8"/>
        <v>336</v>
      </c>
      <c r="D50" s="36"/>
      <c r="E50" s="19"/>
      <c r="F50" s="13"/>
    </row>
    <row r="51" spans="1:6" ht="17.25">
      <c r="A51" s="81">
        <f t="shared" si="7"/>
        <v>337</v>
      </c>
      <c r="B51" s="82"/>
      <c r="C51" s="15">
        <f t="shared" si="8"/>
        <v>337</v>
      </c>
      <c r="D51" s="36"/>
      <c r="E51" s="19"/>
      <c r="F51" s="13"/>
    </row>
    <row r="52" spans="1:6" ht="17.25">
      <c r="A52" s="81">
        <f t="shared" si="7"/>
        <v>338</v>
      </c>
      <c r="B52" s="82"/>
      <c r="C52" s="15">
        <f t="shared" si="8"/>
        <v>338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339</v>
      </c>
      <c r="B54" s="82"/>
      <c r="C54" s="15">
        <f>C52+1</f>
        <v>339</v>
      </c>
      <c r="D54" s="36"/>
      <c r="E54" s="19"/>
      <c r="F54" s="13"/>
    </row>
    <row r="55" spans="1:6" ht="17.25">
      <c r="A55" s="81">
        <f aca="true" t="shared" si="9" ref="A55:A60">A54+1</f>
        <v>340</v>
      </c>
      <c r="B55" s="82"/>
      <c r="C55" s="15">
        <f aca="true" t="shared" si="10" ref="C55:C60">C54+1</f>
        <v>340</v>
      </c>
      <c r="D55" s="36"/>
      <c r="E55" s="19"/>
      <c r="F55" s="13"/>
    </row>
    <row r="56" spans="1:6" ht="17.25">
      <c r="A56" s="81">
        <f t="shared" si="9"/>
        <v>341</v>
      </c>
      <c r="B56" s="82"/>
      <c r="C56" s="15">
        <f t="shared" si="10"/>
        <v>341</v>
      </c>
      <c r="D56" s="36"/>
      <c r="E56" s="19"/>
      <c r="F56" s="13"/>
    </row>
    <row r="57" spans="1:6" ht="17.25">
      <c r="A57" s="81">
        <f t="shared" si="9"/>
        <v>342</v>
      </c>
      <c r="B57" s="82"/>
      <c r="C57" s="15">
        <f t="shared" si="10"/>
        <v>342</v>
      </c>
      <c r="D57" s="36"/>
      <c r="E57" s="19"/>
      <c r="F57" s="13"/>
    </row>
    <row r="58" spans="1:6" ht="17.25">
      <c r="A58" s="81">
        <f t="shared" si="9"/>
        <v>343</v>
      </c>
      <c r="B58" s="82"/>
      <c r="C58" s="15">
        <f t="shared" si="10"/>
        <v>343</v>
      </c>
      <c r="D58" s="36"/>
      <c r="E58" s="19"/>
      <c r="F58" s="13"/>
    </row>
    <row r="59" spans="1:6" ht="17.25">
      <c r="A59" s="81">
        <f t="shared" si="9"/>
        <v>344</v>
      </c>
      <c r="B59" s="82"/>
      <c r="C59" s="15">
        <f t="shared" si="10"/>
        <v>344</v>
      </c>
      <c r="D59" s="36"/>
      <c r="E59" s="19"/>
      <c r="F59" s="13"/>
    </row>
    <row r="60" spans="1:6" ht="17.25">
      <c r="A60" s="81">
        <f t="shared" si="9"/>
        <v>345</v>
      </c>
      <c r="B60" s="82"/>
      <c r="C60" s="15">
        <f t="shared" si="10"/>
        <v>345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Novembre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Novembre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Novembre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6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73</v>
      </c>
      <c r="H5" s="67" t="str">
        <f>IF(PJour=335,"M12",A12)</f>
        <v>M12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commencer'!F15)+11,1)</f>
        <v>335</v>
      </c>
      <c r="S6" s="6">
        <f>DATE(YEAR('Avant de commencer'!F15),MONTH('Avant de commencer'!F15)+12,1)-1</f>
        <v>365</v>
      </c>
    </row>
    <row r="7" spans="1:18" ht="16.5">
      <c r="A7" s="65"/>
      <c r="B7" s="65"/>
      <c r="C7" s="65"/>
      <c r="D7" s="12"/>
      <c r="F7" s="31"/>
      <c r="R7" s="1">
        <f>PJour</f>
        <v>335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Décembre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332</v>
      </c>
      <c r="B14" s="85">
        <f>PJour-WEEKDAY(PJour,3)</f>
        <v>332</v>
      </c>
      <c r="C14" s="15">
        <f>PJour-WEEKDAY(PJour,3)</f>
        <v>332</v>
      </c>
      <c r="D14" s="36"/>
      <c r="E14" s="16"/>
      <c r="F14" s="29"/>
      <c r="G14" s="30"/>
    </row>
    <row r="15" spans="1:7" ht="17.25">
      <c r="A15" s="81">
        <f aca="true" t="shared" si="0" ref="A15:C20">A14+1</f>
        <v>333</v>
      </c>
      <c r="B15" s="85">
        <f t="shared" si="0"/>
        <v>333</v>
      </c>
      <c r="C15" s="15">
        <f>C14+1</f>
        <v>333</v>
      </c>
      <c r="D15" s="36"/>
      <c r="E15" s="16"/>
      <c r="F15" s="29"/>
      <c r="G15" s="30"/>
    </row>
    <row r="16" spans="1:10" ht="17.25">
      <c r="A16" s="81">
        <f t="shared" si="0"/>
        <v>334</v>
      </c>
      <c r="B16" s="85">
        <f t="shared" si="0"/>
        <v>334</v>
      </c>
      <c r="C16" s="15">
        <f t="shared" si="0"/>
        <v>334</v>
      </c>
      <c r="D16" s="36"/>
      <c r="E16" s="16"/>
      <c r="F16" s="29"/>
      <c r="G16" s="30"/>
      <c r="J16" s="27"/>
    </row>
    <row r="17" spans="1:7" ht="17.25">
      <c r="A17" s="81">
        <f t="shared" si="0"/>
        <v>335</v>
      </c>
      <c r="B17" s="85">
        <f t="shared" si="0"/>
        <v>335</v>
      </c>
      <c r="C17" s="15">
        <f t="shared" si="0"/>
        <v>335</v>
      </c>
      <c r="D17" s="36"/>
      <c r="E17" s="16"/>
      <c r="F17" s="29"/>
      <c r="G17" s="30"/>
    </row>
    <row r="18" spans="1:7" ht="17.25">
      <c r="A18" s="81">
        <f t="shared" si="0"/>
        <v>336</v>
      </c>
      <c r="B18" s="85">
        <f t="shared" si="0"/>
        <v>336</v>
      </c>
      <c r="C18" s="15">
        <f t="shared" si="0"/>
        <v>336</v>
      </c>
      <c r="D18" s="36"/>
      <c r="E18" s="16"/>
      <c r="F18" s="29"/>
      <c r="G18" s="30"/>
    </row>
    <row r="19" spans="1:7" ht="17.25">
      <c r="A19" s="86">
        <f t="shared" si="0"/>
        <v>337</v>
      </c>
      <c r="B19" s="87">
        <f t="shared" si="0"/>
        <v>337</v>
      </c>
      <c r="C19" s="17">
        <f t="shared" si="0"/>
        <v>337</v>
      </c>
      <c r="D19" s="36"/>
      <c r="E19" s="16"/>
      <c r="F19" s="29"/>
      <c r="G19" s="30"/>
    </row>
    <row r="20" spans="1:7" ht="17.25">
      <c r="A20" s="86">
        <f t="shared" si="0"/>
        <v>338</v>
      </c>
      <c r="B20" s="87">
        <f t="shared" si="0"/>
        <v>338</v>
      </c>
      <c r="C20" s="17">
        <f>C19+1</f>
        <v>338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339</v>
      </c>
      <c r="B22" s="82"/>
      <c r="C22" s="15">
        <f>C20+1</f>
        <v>339</v>
      </c>
      <c r="D22" s="36"/>
      <c r="E22" s="16"/>
      <c r="F22" s="13"/>
    </row>
    <row r="23" spans="1:6" ht="17.25">
      <c r="A23" s="81">
        <f aca="true" t="shared" si="1" ref="A23:A28">A22+1</f>
        <v>340</v>
      </c>
      <c r="B23" s="82"/>
      <c r="C23" s="15">
        <f aca="true" t="shared" si="2" ref="C23:C28">C22+1</f>
        <v>340</v>
      </c>
      <c r="D23" s="36"/>
      <c r="E23" s="16"/>
      <c r="F23" s="13"/>
    </row>
    <row r="24" spans="1:6" ht="17.25">
      <c r="A24" s="81">
        <f t="shared" si="1"/>
        <v>341</v>
      </c>
      <c r="B24" s="82"/>
      <c r="C24" s="15">
        <f t="shared" si="2"/>
        <v>341</v>
      </c>
      <c r="D24" s="36"/>
      <c r="E24" s="16"/>
      <c r="F24" s="13"/>
    </row>
    <row r="25" spans="1:6" ht="17.25">
      <c r="A25" s="81">
        <f t="shared" si="1"/>
        <v>342</v>
      </c>
      <c r="B25" s="82"/>
      <c r="C25" s="15">
        <f t="shared" si="2"/>
        <v>342</v>
      </c>
      <c r="D25" s="36"/>
      <c r="E25" s="16"/>
      <c r="F25" s="13"/>
    </row>
    <row r="26" spans="1:6" ht="17.25">
      <c r="A26" s="81">
        <f t="shared" si="1"/>
        <v>343</v>
      </c>
      <c r="B26" s="82"/>
      <c r="C26" s="15">
        <f t="shared" si="2"/>
        <v>343</v>
      </c>
      <c r="D26" s="36"/>
      <c r="E26" s="19"/>
      <c r="F26" s="13"/>
    </row>
    <row r="27" spans="1:6" ht="17.25">
      <c r="A27" s="81">
        <f t="shared" si="1"/>
        <v>344</v>
      </c>
      <c r="B27" s="82"/>
      <c r="C27" s="17">
        <f t="shared" si="2"/>
        <v>344</v>
      </c>
      <c r="D27" s="36"/>
      <c r="E27" s="19"/>
      <c r="F27" s="13"/>
    </row>
    <row r="28" spans="1:6" ht="17.25">
      <c r="A28" s="81">
        <f t="shared" si="1"/>
        <v>345</v>
      </c>
      <c r="B28" s="82"/>
      <c r="C28" s="17">
        <f t="shared" si="2"/>
        <v>345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346</v>
      </c>
      <c r="B30" s="82"/>
      <c r="C30" s="15">
        <f>C28+1</f>
        <v>346</v>
      </c>
      <c r="D30" s="36"/>
      <c r="E30" s="19"/>
      <c r="F30" s="13"/>
    </row>
    <row r="31" spans="1:6" ht="17.25">
      <c r="A31" s="81">
        <f aca="true" t="shared" si="3" ref="A31:A36">A30+1</f>
        <v>347</v>
      </c>
      <c r="B31" s="82"/>
      <c r="C31" s="15">
        <f aca="true" t="shared" si="4" ref="C31:C36">C30+1</f>
        <v>347</v>
      </c>
      <c r="D31" s="36"/>
      <c r="E31" s="19"/>
      <c r="F31" s="13"/>
    </row>
    <row r="32" spans="1:6" ht="17.25">
      <c r="A32" s="81">
        <f t="shared" si="3"/>
        <v>348</v>
      </c>
      <c r="B32" s="82"/>
      <c r="C32" s="15">
        <f t="shared" si="4"/>
        <v>348</v>
      </c>
      <c r="D32" s="36"/>
      <c r="E32" s="19"/>
      <c r="F32" s="13"/>
    </row>
    <row r="33" spans="1:6" ht="17.25">
      <c r="A33" s="81">
        <f t="shared" si="3"/>
        <v>349</v>
      </c>
      <c r="B33" s="82"/>
      <c r="C33" s="15">
        <f t="shared" si="4"/>
        <v>349</v>
      </c>
      <c r="D33" s="36"/>
      <c r="E33" s="19"/>
      <c r="F33" s="13"/>
    </row>
    <row r="34" spans="1:6" ht="17.25">
      <c r="A34" s="81">
        <f t="shared" si="3"/>
        <v>350</v>
      </c>
      <c r="B34" s="82"/>
      <c r="C34" s="15">
        <f t="shared" si="4"/>
        <v>350</v>
      </c>
      <c r="D34" s="36"/>
      <c r="E34" s="19"/>
      <c r="F34" s="13"/>
    </row>
    <row r="35" spans="1:6" ht="17.25">
      <c r="A35" s="81">
        <f t="shared" si="3"/>
        <v>351</v>
      </c>
      <c r="B35" s="82"/>
      <c r="C35" s="17">
        <f t="shared" si="4"/>
        <v>351</v>
      </c>
      <c r="D35" s="36"/>
      <c r="E35" s="19"/>
      <c r="F35" s="13"/>
    </row>
    <row r="36" spans="1:6" ht="17.25">
      <c r="A36" s="81">
        <f t="shared" si="3"/>
        <v>352</v>
      </c>
      <c r="B36" s="82"/>
      <c r="C36" s="17">
        <f t="shared" si="4"/>
        <v>352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353</v>
      </c>
      <c r="B38" s="82"/>
      <c r="C38" s="15">
        <f>C36+1</f>
        <v>353</v>
      </c>
      <c r="D38" s="36"/>
      <c r="E38" s="19"/>
      <c r="F38" s="13"/>
    </row>
    <row r="39" spans="1:6" ht="17.25">
      <c r="A39" s="81">
        <f aca="true" t="shared" si="5" ref="A39:A44">A38+1</f>
        <v>354</v>
      </c>
      <c r="B39" s="82"/>
      <c r="C39" s="15">
        <f aca="true" t="shared" si="6" ref="C39:C44">C38+1</f>
        <v>354</v>
      </c>
      <c r="D39" s="36"/>
      <c r="E39" s="19"/>
      <c r="F39" s="13"/>
    </row>
    <row r="40" spans="1:6" ht="17.25">
      <c r="A40" s="81">
        <f t="shared" si="5"/>
        <v>355</v>
      </c>
      <c r="B40" s="82"/>
      <c r="C40" s="15">
        <f t="shared" si="6"/>
        <v>355</v>
      </c>
      <c r="D40" s="36"/>
      <c r="E40" s="19"/>
      <c r="F40" s="13"/>
    </row>
    <row r="41" spans="1:6" ht="17.25">
      <c r="A41" s="81">
        <f t="shared" si="5"/>
        <v>356</v>
      </c>
      <c r="B41" s="82"/>
      <c r="C41" s="15">
        <f t="shared" si="6"/>
        <v>356</v>
      </c>
      <c r="D41" s="36"/>
      <c r="E41" s="19"/>
      <c r="F41" s="13"/>
    </row>
    <row r="42" spans="1:6" ht="17.25">
      <c r="A42" s="81">
        <f t="shared" si="5"/>
        <v>357</v>
      </c>
      <c r="B42" s="82"/>
      <c r="C42" s="15">
        <f t="shared" si="6"/>
        <v>357</v>
      </c>
      <c r="D42" s="36"/>
      <c r="E42" s="19"/>
      <c r="F42" s="13"/>
    </row>
    <row r="43" spans="1:6" ht="17.25">
      <c r="A43" s="81">
        <f t="shared" si="5"/>
        <v>358</v>
      </c>
      <c r="B43" s="82"/>
      <c r="C43" s="17">
        <f t="shared" si="6"/>
        <v>358</v>
      </c>
      <c r="D43" s="36"/>
      <c r="E43" s="19"/>
      <c r="F43" s="13"/>
    </row>
    <row r="44" spans="1:6" ht="17.25">
      <c r="A44" s="81">
        <f t="shared" si="5"/>
        <v>359</v>
      </c>
      <c r="B44" s="82"/>
      <c r="C44" s="17">
        <f t="shared" si="6"/>
        <v>359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360</v>
      </c>
      <c r="B46" s="82"/>
      <c r="C46" s="15">
        <f>C44+1</f>
        <v>360</v>
      </c>
      <c r="D46" s="36"/>
      <c r="E46" s="19"/>
      <c r="F46" s="13"/>
    </row>
    <row r="47" spans="1:6" ht="17.25">
      <c r="A47" s="81">
        <f aca="true" t="shared" si="7" ref="A47:A52">A46+1</f>
        <v>361</v>
      </c>
      <c r="B47" s="82"/>
      <c r="C47" s="15">
        <f aca="true" t="shared" si="8" ref="C47:C52">C46+1</f>
        <v>361</v>
      </c>
      <c r="D47" s="36"/>
      <c r="E47" s="19"/>
      <c r="F47" s="13"/>
    </row>
    <row r="48" spans="1:6" ht="17.25">
      <c r="A48" s="81">
        <f t="shared" si="7"/>
        <v>362</v>
      </c>
      <c r="B48" s="82"/>
      <c r="C48" s="15">
        <f t="shared" si="8"/>
        <v>362</v>
      </c>
      <c r="D48" s="36"/>
      <c r="E48" s="19"/>
      <c r="F48" s="13"/>
    </row>
    <row r="49" spans="1:6" ht="17.25">
      <c r="A49" s="81">
        <f t="shared" si="7"/>
        <v>363</v>
      </c>
      <c r="B49" s="82"/>
      <c r="C49" s="15">
        <f t="shared" si="8"/>
        <v>363</v>
      </c>
      <c r="D49" s="36"/>
      <c r="E49" s="19"/>
      <c r="F49" s="13"/>
    </row>
    <row r="50" spans="1:6" ht="17.25">
      <c r="A50" s="81">
        <f t="shared" si="7"/>
        <v>364</v>
      </c>
      <c r="B50" s="82"/>
      <c r="C50" s="15">
        <f t="shared" si="8"/>
        <v>364</v>
      </c>
      <c r="D50" s="36"/>
      <c r="E50" s="19"/>
      <c r="F50" s="13"/>
    </row>
    <row r="51" spans="1:6" ht="17.25">
      <c r="A51" s="81">
        <f t="shared" si="7"/>
        <v>365</v>
      </c>
      <c r="B51" s="82"/>
      <c r="C51" s="15">
        <f t="shared" si="8"/>
        <v>365</v>
      </c>
      <c r="D51" s="36"/>
      <c r="E51" s="19"/>
      <c r="F51" s="13"/>
    </row>
    <row r="52" spans="1:6" ht="17.25">
      <c r="A52" s="81">
        <f t="shared" si="7"/>
        <v>366</v>
      </c>
      <c r="B52" s="82"/>
      <c r="C52" s="15">
        <f t="shared" si="8"/>
        <v>366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367</v>
      </c>
      <c r="B54" s="82"/>
      <c r="C54" s="15">
        <f>C52+1</f>
        <v>367</v>
      </c>
      <c r="D54" s="36"/>
      <c r="E54" s="19"/>
      <c r="F54" s="13"/>
    </row>
    <row r="55" spans="1:6" ht="17.25">
      <c r="A55" s="81">
        <f aca="true" t="shared" si="9" ref="A55:A60">A54+1</f>
        <v>368</v>
      </c>
      <c r="B55" s="82"/>
      <c r="C55" s="15">
        <f aca="true" t="shared" si="10" ref="C55:C60">C54+1</f>
        <v>368</v>
      </c>
      <c r="D55" s="36"/>
      <c r="E55" s="19"/>
      <c r="F55" s="13"/>
    </row>
    <row r="56" spans="1:6" ht="17.25">
      <c r="A56" s="81">
        <f t="shared" si="9"/>
        <v>369</v>
      </c>
      <c r="B56" s="82"/>
      <c r="C56" s="15">
        <f t="shared" si="10"/>
        <v>369</v>
      </c>
      <c r="D56" s="36"/>
      <c r="E56" s="19"/>
      <c r="F56" s="13"/>
    </row>
    <row r="57" spans="1:6" ht="17.25">
      <c r="A57" s="81">
        <f t="shared" si="9"/>
        <v>370</v>
      </c>
      <c r="B57" s="82"/>
      <c r="C57" s="15">
        <f t="shared" si="10"/>
        <v>370</v>
      </c>
      <c r="D57" s="36"/>
      <c r="E57" s="19"/>
      <c r="F57" s="13"/>
    </row>
    <row r="58" spans="1:6" ht="17.25">
      <c r="A58" s="81">
        <f t="shared" si="9"/>
        <v>371</v>
      </c>
      <c r="B58" s="82"/>
      <c r="C58" s="15">
        <f t="shared" si="10"/>
        <v>371</v>
      </c>
      <c r="D58" s="36"/>
      <c r="E58" s="19"/>
      <c r="F58" s="13"/>
    </row>
    <row r="59" spans="1:6" ht="17.25">
      <c r="A59" s="81">
        <f t="shared" si="9"/>
        <v>372</v>
      </c>
      <c r="B59" s="82"/>
      <c r="C59" s="15">
        <f t="shared" si="10"/>
        <v>372</v>
      </c>
      <c r="D59" s="36"/>
      <c r="E59" s="19"/>
      <c r="F59" s="13"/>
    </row>
    <row r="60" spans="1:6" ht="17.25">
      <c r="A60" s="81">
        <f t="shared" si="9"/>
        <v>373</v>
      </c>
      <c r="B60" s="82"/>
      <c r="C60" s="15">
        <f t="shared" si="10"/>
        <v>373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Décembre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Décembre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Décembre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1:S69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74</v>
      </c>
      <c r="H5" s="67" t="str">
        <f>IF(PJour=366,"M13",A12)</f>
        <v>M13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commencer'!F15)+12,1)</f>
        <v>366</v>
      </c>
      <c r="S6" s="6">
        <f>DATE(YEAR('Avant de commencer'!F15),MONTH('Avant de commencer'!F15)+13,1)-1</f>
        <v>396</v>
      </c>
    </row>
    <row r="7" spans="1:18" ht="16.5">
      <c r="A7" s="23"/>
      <c r="B7" s="23"/>
      <c r="C7" s="23"/>
      <c r="D7" s="12"/>
      <c r="F7" s="31"/>
      <c r="R7" s="1">
        <f>PJour</f>
        <v>366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Janvier 1905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360</v>
      </c>
      <c r="B14" s="85">
        <f>PJour-WEEKDAY(PJour,3)</f>
        <v>360</v>
      </c>
      <c r="C14" s="15">
        <f>PJour-WEEKDAY(PJour,3)</f>
        <v>360</v>
      </c>
      <c r="D14" s="36"/>
      <c r="E14" s="16"/>
      <c r="F14" s="29"/>
      <c r="G14" s="30"/>
    </row>
    <row r="15" spans="1:7" ht="17.25">
      <c r="A15" s="81">
        <f aca="true" t="shared" si="0" ref="A15:C20">A14+1</f>
        <v>361</v>
      </c>
      <c r="B15" s="85">
        <f t="shared" si="0"/>
        <v>361</v>
      </c>
      <c r="C15" s="15">
        <f>C14+1</f>
        <v>361</v>
      </c>
      <c r="D15" s="36"/>
      <c r="E15" s="16"/>
      <c r="F15" s="29"/>
      <c r="G15" s="30"/>
    </row>
    <row r="16" spans="1:10" ht="17.25">
      <c r="A16" s="81">
        <f t="shared" si="0"/>
        <v>362</v>
      </c>
      <c r="B16" s="85">
        <f t="shared" si="0"/>
        <v>362</v>
      </c>
      <c r="C16" s="15">
        <f t="shared" si="0"/>
        <v>362</v>
      </c>
      <c r="D16" s="36"/>
      <c r="E16" s="16"/>
      <c r="F16" s="29"/>
      <c r="G16" s="30"/>
      <c r="J16" s="27"/>
    </row>
    <row r="17" spans="1:7" ht="17.25">
      <c r="A17" s="81">
        <f t="shared" si="0"/>
        <v>363</v>
      </c>
      <c r="B17" s="85">
        <f t="shared" si="0"/>
        <v>363</v>
      </c>
      <c r="C17" s="15">
        <f t="shared" si="0"/>
        <v>363</v>
      </c>
      <c r="D17" s="36"/>
      <c r="E17" s="16"/>
      <c r="F17" s="29"/>
      <c r="G17" s="30"/>
    </row>
    <row r="18" spans="1:7" ht="17.25">
      <c r="A18" s="81">
        <f t="shared" si="0"/>
        <v>364</v>
      </c>
      <c r="B18" s="85">
        <f t="shared" si="0"/>
        <v>364</v>
      </c>
      <c r="C18" s="15">
        <f t="shared" si="0"/>
        <v>364</v>
      </c>
      <c r="D18" s="36"/>
      <c r="E18" s="16"/>
      <c r="F18" s="29"/>
      <c r="G18" s="30"/>
    </row>
    <row r="19" spans="1:7" ht="17.25">
      <c r="A19" s="86">
        <f t="shared" si="0"/>
        <v>365</v>
      </c>
      <c r="B19" s="87">
        <f t="shared" si="0"/>
        <v>365</v>
      </c>
      <c r="C19" s="17">
        <f t="shared" si="0"/>
        <v>365</v>
      </c>
      <c r="D19" s="36"/>
      <c r="E19" s="16"/>
      <c r="F19" s="29"/>
      <c r="G19" s="30"/>
    </row>
    <row r="20" spans="1:7" ht="17.25">
      <c r="A20" s="86">
        <f t="shared" si="0"/>
        <v>366</v>
      </c>
      <c r="B20" s="87">
        <f t="shared" si="0"/>
        <v>366</v>
      </c>
      <c r="C20" s="17">
        <f>C19+1</f>
        <v>366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367</v>
      </c>
      <c r="B22" s="82"/>
      <c r="C22" s="15">
        <f>C20+1</f>
        <v>367</v>
      </c>
      <c r="D22" s="36"/>
      <c r="E22" s="16"/>
      <c r="F22" s="13"/>
    </row>
    <row r="23" spans="1:6" ht="17.25">
      <c r="A23" s="81">
        <f aca="true" t="shared" si="1" ref="A23:A28">A22+1</f>
        <v>368</v>
      </c>
      <c r="B23" s="82"/>
      <c r="C23" s="15">
        <f aca="true" t="shared" si="2" ref="C23:C28">C22+1</f>
        <v>368</v>
      </c>
      <c r="D23" s="36"/>
      <c r="E23" s="16"/>
      <c r="F23" s="13"/>
    </row>
    <row r="24" spans="1:6" ht="17.25">
      <c r="A24" s="81">
        <f t="shared" si="1"/>
        <v>369</v>
      </c>
      <c r="B24" s="82"/>
      <c r="C24" s="15">
        <f t="shared" si="2"/>
        <v>369</v>
      </c>
      <c r="D24" s="36"/>
      <c r="E24" s="16"/>
      <c r="F24" s="13"/>
    </row>
    <row r="25" spans="1:6" ht="17.25">
      <c r="A25" s="81">
        <f t="shared" si="1"/>
        <v>370</v>
      </c>
      <c r="B25" s="82"/>
      <c r="C25" s="15">
        <f t="shared" si="2"/>
        <v>370</v>
      </c>
      <c r="D25" s="36"/>
      <c r="E25" s="16"/>
      <c r="F25" s="13"/>
    </row>
    <row r="26" spans="1:6" ht="17.25">
      <c r="A26" s="81">
        <f t="shared" si="1"/>
        <v>371</v>
      </c>
      <c r="B26" s="82"/>
      <c r="C26" s="15">
        <f t="shared" si="2"/>
        <v>371</v>
      </c>
      <c r="D26" s="36"/>
      <c r="E26" s="19"/>
      <c r="F26" s="13"/>
    </row>
    <row r="27" spans="1:6" ht="17.25">
      <c r="A27" s="81">
        <f t="shared" si="1"/>
        <v>372</v>
      </c>
      <c r="B27" s="82"/>
      <c r="C27" s="17">
        <f t="shared" si="2"/>
        <v>372</v>
      </c>
      <c r="D27" s="36"/>
      <c r="E27" s="19"/>
      <c r="F27" s="13"/>
    </row>
    <row r="28" spans="1:6" ht="17.25">
      <c r="A28" s="81">
        <f t="shared" si="1"/>
        <v>373</v>
      </c>
      <c r="B28" s="82"/>
      <c r="C28" s="17">
        <f t="shared" si="2"/>
        <v>373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374</v>
      </c>
      <c r="B30" s="82"/>
      <c r="C30" s="15">
        <f>C28+1</f>
        <v>374</v>
      </c>
      <c r="D30" s="36"/>
      <c r="E30" s="19"/>
      <c r="F30" s="13"/>
    </row>
    <row r="31" spans="1:6" ht="17.25">
      <c r="A31" s="81">
        <f aca="true" t="shared" si="3" ref="A31:A36">A30+1</f>
        <v>375</v>
      </c>
      <c r="B31" s="82"/>
      <c r="C31" s="15">
        <f aca="true" t="shared" si="4" ref="C31:C36">C30+1</f>
        <v>375</v>
      </c>
      <c r="D31" s="36"/>
      <c r="E31" s="19"/>
      <c r="F31" s="13"/>
    </row>
    <row r="32" spans="1:6" ht="17.25">
      <c r="A32" s="81">
        <f t="shared" si="3"/>
        <v>376</v>
      </c>
      <c r="B32" s="82"/>
      <c r="C32" s="15">
        <f t="shared" si="4"/>
        <v>376</v>
      </c>
      <c r="D32" s="36"/>
      <c r="E32" s="19"/>
      <c r="F32" s="13"/>
    </row>
    <row r="33" spans="1:6" ht="17.25">
      <c r="A33" s="81">
        <f t="shared" si="3"/>
        <v>377</v>
      </c>
      <c r="B33" s="82"/>
      <c r="C33" s="15">
        <f t="shared" si="4"/>
        <v>377</v>
      </c>
      <c r="D33" s="36"/>
      <c r="E33" s="19"/>
      <c r="F33" s="13"/>
    </row>
    <row r="34" spans="1:6" ht="17.25">
      <c r="A34" s="81">
        <f t="shared" si="3"/>
        <v>378</v>
      </c>
      <c r="B34" s="82"/>
      <c r="C34" s="15">
        <f t="shared" si="4"/>
        <v>378</v>
      </c>
      <c r="D34" s="36"/>
      <c r="E34" s="19"/>
      <c r="F34" s="13"/>
    </row>
    <row r="35" spans="1:6" ht="17.25">
      <c r="A35" s="81">
        <f t="shared" si="3"/>
        <v>379</v>
      </c>
      <c r="B35" s="82"/>
      <c r="C35" s="17">
        <f t="shared" si="4"/>
        <v>379</v>
      </c>
      <c r="D35" s="36"/>
      <c r="E35" s="19"/>
      <c r="F35" s="13"/>
    </row>
    <row r="36" spans="1:6" ht="17.25">
      <c r="A36" s="81">
        <f t="shared" si="3"/>
        <v>380</v>
      </c>
      <c r="B36" s="82"/>
      <c r="C36" s="17">
        <f t="shared" si="4"/>
        <v>380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381</v>
      </c>
      <c r="B38" s="82"/>
      <c r="C38" s="15">
        <f>C36+1</f>
        <v>381</v>
      </c>
      <c r="D38" s="36"/>
      <c r="E38" s="19"/>
      <c r="F38" s="13"/>
    </row>
    <row r="39" spans="1:6" ht="17.25">
      <c r="A39" s="81">
        <f aca="true" t="shared" si="5" ref="A39:A44">A38+1</f>
        <v>382</v>
      </c>
      <c r="B39" s="82"/>
      <c r="C39" s="15">
        <f aca="true" t="shared" si="6" ref="C39:C44">C38+1</f>
        <v>382</v>
      </c>
      <c r="D39" s="36"/>
      <c r="E39" s="19"/>
      <c r="F39" s="13"/>
    </row>
    <row r="40" spans="1:6" ht="17.25">
      <c r="A40" s="81">
        <f t="shared" si="5"/>
        <v>383</v>
      </c>
      <c r="B40" s="82"/>
      <c r="C40" s="15">
        <f t="shared" si="6"/>
        <v>383</v>
      </c>
      <c r="D40" s="36"/>
      <c r="E40" s="19"/>
      <c r="F40" s="13"/>
    </row>
    <row r="41" spans="1:6" ht="17.25">
      <c r="A41" s="81">
        <f t="shared" si="5"/>
        <v>384</v>
      </c>
      <c r="B41" s="82"/>
      <c r="C41" s="15">
        <f t="shared" si="6"/>
        <v>384</v>
      </c>
      <c r="D41" s="36"/>
      <c r="E41" s="19"/>
      <c r="F41" s="13"/>
    </row>
    <row r="42" spans="1:6" ht="17.25">
      <c r="A42" s="81">
        <f t="shared" si="5"/>
        <v>385</v>
      </c>
      <c r="B42" s="82"/>
      <c r="C42" s="15">
        <f t="shared" si="6"/>
        <v>385</v>
      </c>
      <c r="D42" s="36"/>
      <c r="E42" s="19"/>
      <c r="F42" s="13"/>
    </row>
    <row r="43" spans="1:6" ht="17.25">
      <c r="A43" s="81">
        <f t="shared" si="5"/>
        <v>386</v>
      </c>
      <c r="B43" s="82"/>
      <c r="C43" s="17">
        <f t="shared" si="6"/>
        <v>386</v>
      </c>
      <c r="D43" s="36"/>
      <c r="E43" s="19"/>
      <c r="F43" s="13"/>
    </row>
    <row r="44" spans="1:6" ht="17.25">
      <c r="A44" s="81">
        <f t="shared" si="5"/>
        <v>387</v>
      </c>
      <c r="B44" s="82"/>
      <c r="C44" s="17">
        <f t="shared" si="6"/>
        <v>387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388</v>
      </c>
      <c r="B46" s="82"/>
      <c r="C46" s="15">
        <f>C44+1</f>
        <v>388</v>
      </c>
      <c r="D46" s="36"/>
      <c r="E46" s="19"/>
      <c r="F46" s="13"/>
    </row>
    <row r="47" spans="1:6" ht="17.25">
      <c r="A47" s="81">
        <f aca="true" t="shared" si="7" ref="A47:A52">A46+1</f>
        <v>389</v>
      </c>
      <c r="B47" s="82"/>
      <c r="C47" s="15">
        <f aca="true" t="shared" si="8" ref="C47:C52">C46+1</f>
        <v>389</v>
      </c>
      <c r="D47" s="36"/>
      <c r="E47" s="19"/>
      <c r="F47" s="13"/>
    </row>
    <row r="48" spans="1:6" ht="17.25">
      <c r="A48" s="81">
        <f t="shared" si="7"/>
        <v>390</v>
      </c>
      <c r="B48" s="82"/>
      <c r="C48" s="15">
        <f t="shared" si="8"/>
        <v>390</v>
      </c>
      <c r="D48" s="36"/>
      <c r="E48" s="19"/>
      <c r="F48" s="13"/>
    </row>
    <row r="49" spans="1:6" ht="17.25">
      <c r="A49" s="81">
        <f t="shared" si="7"/>
        <v>391</v>
      </c>
      <c r="B49" s="82"/>
      <c r="C49" s="15">
        <f t="shared" si="8"/>
        <v>391</v>
      </c>
      <c r="D49" s="36"/>
      <c r="E49" s="19"/>
      <c r="F49" s="13"/>
    </row>
    <row r="50" spans="1:6" ht="17.25">
      <c r="A50" s="81">
        <f t="shared" si="7"/>
        <v>392</v>
      </c>
      <c r="B50" s="82"/>
      <c r="C50" s="15">
        <f t="shared" si="8"/>
        <v>392</v>
      </c>
      <c r="D50" s="36"/>
      <c r="E50" s="19"/>
      <c r="F50" s="13"/>
    </row>
    <row r="51" spans="1:6" ht="17.25">
      <c r="A51" s="81">
        <f t="shared" si="7"/>
        <v>393</v>
      </c>
      <c r="B51" s="82"/>
      <c r="C51" s="15">
        <f t="shared" si="8"/>
        <v>393</v>
      </c>
      <c r="D51" s="36"/>
      <c r="E51" s="19"/>
      <c r="F51" s="13"/>
    </row>
    <row r="52" spans="1:6" ht="17.25">
      <c r="A52" s="81">
        <f t="shared" si="7"/>
        <v>394</v>
      </c>
      <c r="B52" s="82"/>
      <c r="C52" s="15">
        <f t="shared" si="8"/>
        <v>394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5">
      <c r="A54" s="99" t="str">
        <f>CONCATENATE(PROPER(TEXT(PJour,"mmmm aaa"))," : total des heures sur l'opération")</f>
        <v>Janvier 1905 : total des heures sur l'opération</v>
      </c>
      <c r="B54" s="100"/>
      <c r="C54" s="101"/>
      <c r="D54" s="38">
        <f>SUM(D53,D45,D37,D29,D21)</f>
        <v>0</v>
      </c>
      <c r="E54" s="14"/>
      <c r="F54" s="13"/>
    </row>
    <row r="55" ht="15">
      <c r="F55" s="13"/>
    </row>
    <row r="56" spans="1:6" ht="18">
      <c r="A56" s="35" t="str">
        <f>A12</f>
        <v>Janvier 1905</v>
      </c>
      <c r="B56" s="33" t="s">
        <v>59</v>
      </c>
      <c r="C56" s="33"/>
      <c r="D56" s="33"/>
      <c r="E56" s="34"/>
      <c r="F56" s="13"/>
    </row>
    <row r="57" spans="1:6" ht="16.5">
      <c r="A57" s="90" t="s">
        <v>17</v>
      </c>
      <c r="B57" s="91"/>
      <c r="C57" s="43" t="s">
        <v>18</v>
      </c>
      <c r="D57" s="44"/>
      <c r="E57" s="39" t="s">
        <v>19</v>
      </c>
      <c r="F57" s="13"/>
    </row>
    <row r="58" spans="1:6" ht="16.5">
      <c r="A58" s="90" t="s">
        <v>20</v>
      </c>
      <c r="B58" s="91"/>
      <c r="C58" s="45" t="s">
        <v>21</v>
      </c>
      <c r="D58" s="46"/>
      <c r="E58" s="40" t="s">
        <v>19</v>
      </c>
      <c r="F58" s="13"/>
    </row>
    <row r="59" spans="1:6" ht="16.5">
      <c r="A59" s="88" t="s">
        <v>22</v>
      </c>
      <c r="B59" s="89"/>
      <c r="C59" s="41" t="s">
        <v>23</v>
      </c>
      <c r="D59" s="47">
        <f>D57+D58</f>
        <v>0</v>
      </c>
      <c r="E59" s="41" t="s">
        <v>24</v>
      </c>
      <c r="F59" s="13"/>
    </row>
    <row r="60" spans="1:6" ht="28.5" customHeight="1">
      <c r="A60" s="90" t="s">
        <v>25</v>
      </c>
      <c r="B60" s="91"/>
      <c r="C60" s="43" t="s">
        <v>26</v>
      </c>
      <c r="D60" s="44"/>
      <c r="E60" s="39" t="s">
        <v>19</v>
      </c>
      <c r="F60" s="13"/>
    </row>
    <row r="61" spans="1:11" ht="16.5">
      <c r="A61" s="90" t="s">
        <v>27</v>
      </c>
      <c r="B61" s="91"/>
      <c r="C61" s="48" t="s">
        <v>28</v>
      </c>
      <c r="D61" s="46">
        <v>0</v>
      </c>
      <c r="E61" s="40" t="s">
        <v>19</v>
      </c>
      <c r="F61" s="13"/>
      <c r="K61" s="9"/>
    </row>
    <row r="62" spans="1:6" ht="16.5">
      <c r="A62" s="88" t="s">
        <v>29</v>
      </c>
      <c r="B62" s="89"/>
      <c r="C62" s="41" t="s">
        <v>30</v>
      </c>
      <c r="D62" s="47">
        <f>D59-D60-D61</f>
        <v>0</v>
      </c>
      <c r="E62" s="41" t="s">
        <v>31</v>
      </c>
      <c r="F62" s="13"/>
    </row>
    <row r="63" spans="1:6" ht="28.5" customHeight="1">
      <c r="A63" s="93" t="s">
        <v>32</v>
      </c>
      <c r="B63" s="94"/>
      <c r="C63" s="43" t="s">
        <v>33</v>
      </c>
      <c r="D63" s="49">
        <f>'Avant de commencer'!F25</f>
        <v>0</v>
      </c>
      <c r="E63" s="39" t="s">
        <v>19</v>
      </c>
      <c r="F63" s="13"/>
    </row>
    <row r="64" spans="1:6" ht="28.5" customHeight="1">
      <c r="A64" s="93" t="s">
        <v>34</v>
      </c>
      <c r="B64" s="94"/>
      <c r="C64" s="43" t="s">
        <v>35</v>
      </c>
      <c r="D64" s="49">
        <f>'Avant de commencer'!F26</f>
        <v>0</v>
      </c>
      <c r="E64" s="42" t="s">
        <v>36</v>
      </c>
      <c r="F64" s="13"/>
    </row>
    <row r="65" spans="1:6" ht="28.5" customHeight="1">
      <c r="A65" s="93" t="s">
        <v>37</v>
      </c>
      <c r="B65" s="94"/>
      <c r="C65" s="43" t="s">
        <v>38</v>
      </c>
      <c r="D65" s="49">
        <f>'Avant de commencer'!F27</f>
        <v>0</v>
      </c>
      <c r="E65" s="42" t="s">
        <v>36</v>
      </c>
      <c r="F65" s="13"/>
    </row>
    <row r="66" spans="1:6" ht="25.5">
      <c r="A66" s="93" t="s">
        <v>39</v>
      </c>
      <c r="B66" s="94"/>
      <c r="C66" s="43" t="s">
        <v>40</v>
      </c>
      <c r="D66" s="49">
        <f>'Avant de commencer'!F28</f>
        <v>0</v>
      </c>
      <c r="E66" s="42" t="s">
        <v>36</v>
      </c>
      <c r="F66" s="13"/>
    </row>
    <row r="67" spans="1:6" ht="16.5">
      <c r="A67" s="88" t="s">
        <v>41</v>
      </c>
      <c r="B67" s="89"/>
      <c r="C67" s="41" t="s">
        <v>42</v>
      </c>
      <c r="D67" s="50">
        <f>D63-(D64+D65)*D66</f>
        <v>0</v>
      </c>
      <c r="E67" s="41" t="s">
        <v>43</v>
      </c>
      <c r="F67" s="13"/>
    </row>
    <row r="68" spans="1:6" ht="16.5">
      <c r="A68" s="88" t="s">
        <v>44</v>
      </c>
      <c r="B68" s="89"/>
      <c r="C68" s="41" t="s">
        <v>45</v>
      </c>
      <c r="D68" s="47">
        <f>IF(ISERROR(D62/D67),"",D62/D67)</f>
      </c>
      <c r="E68" s="41" t="s">
        <v>46</v>
      </c>
      <c r="F68" s="13"/>
    </row>
    <row r="69" spans="1:6" ht="30.75" customHeight="1">
      <c r="A69" s="102" t="str">
        <f>CONCATENATE(PROPER(TEXT(PJour,"mmmm aaa"))," : dépense éligible à présenter sur l'état récapitulatif")</f>
        <v>Janvier 1905 : dépense éligible à présenter sur l'état récapitulatif</v>
      </c>
      <c r="B69" s="103"/>
      <c r="C69" s="104"/>
      <c r="D69" s="51">
        <f>IF(ISERROR(D54*D68),"",D54*D68)</f>
      </c>
      <c r="E69" s="52"/>
      <c r="F69" s="13"/>
    </row>
  </sheetData>
  <sheetProtection formatCells="0" formatColumns="0" formatRows="0"/>
  <mergeCells count="67">
    <mergeCell ref="C2:F3"/>
    <mergeCell ref="A5:C5"/>
    <mergeCell ref="D5:E5"/>
    <mergeCell ref="A6:C6"/>
    <mergeCell ref="D6:E6"/>
    <mergeCell ref="A8:C8"/>
    <mergeCell ref="D8:E8"/>
    <mergeCell ref="A9:C9"/>
    <mergeCell ref="D9:E9"/>
    <mergeCell ref="A10:C10"/>
    <mergeCell ref="D10:E10"/>
    <mergeCell ref="A12:E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B22"/>
    <mergeCell ref="A23:B23"/>
    <mergeCell ref="A24:B24"/>
    <mergeCell ref="A25:B25"/>
    <mergeCell ref="A26:B26"/>
    <mergeCell ref="A27:B27"/>
    <mergeCell ref="A28:B28"/>
    <mergeCell ref="A29:C29"/>
    <mergeCell ref="A30:B30"/>
    <mergeCell ref="A31:B31"/>
    <mergeCell ref="A32:B32"/>
    <mergeCell ref="A33:B33"/>
    <mergeCell ref="A34:B34"/>
    <mergeCell ref="A35:B35"/>
    <mergeCell ref="A36:B36"/>
    <mergeCell ref="A37:C37"/>
    <mergeCell ref="A38:B38"/>
    <mergeCell ref="A39:B39"/>
    <mergeCell ref="A40:B40"/>
    <mergeCell ref="A41:B41"/>
    <mergeCell ref="A42:B42"/>
    <mergeCell ref="A43:B43"/>
    <mergeCell ref="A44:B44"/>
    <mergeCell ref="A45:C45"/>
    <mergeCell ref="A46:B46"/>
    <mergeCell ref="A47:B47"/>
    <mergeCell ref="A48:B48"/>
    <mergeCell ref="A49:B49"/>
    <mergeCell ref="A50:B50"/>
    <mergeCell ref="A51:B51"/>
    <mergeCell ref="A52:B52"/>
    <mergeCell ref="A53:C53"/>
    <mergeCell ref="A54:C5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C69"/>
  </mergeCells>
  <conditionalFormatting sqref="C14:C20 C22:C28 C30:C36 C38:C44 C46:C52">
    <cfRule type="cellIs" priority="12" dxfId="12" operator="notBetween" stopIfTrue="1">
      <formula>PJour</formula>
      <formula>DJour</formula>
    </cfRule>
    <cfRule type="cellIs" priority="13" dxfId="11" operator="equal" stopIfTrue="1">
      <formula>TODAY()</formula>
    </cfRule>
  </conditionalFormatting>
  <conditionalFormatting sqref="D19">
    <cfRule type="expression" priority="11" dxfId="2" stopIfTrue="1">
      <formula>$E19="Jour de l'An"</formula>
    </cfRule>
  </conditionalFormatting>
  <conditionalFormatting sqref="D20:D21">
    <cfRule type="expression" priority="10" dxfId="2" stopIfTrue="1">
      <formula>$E20="Jour de l'An"</formula>
    </cfRule>
  </conditionalFormatting>
  <conditionalFormatting sqref="D27">
    <cfRule type="expression" priority="9" dxfId="2" stopIfTrue="1">
      <formula>$E27="Jour de l'An"</formula>
    </cfRule>
  </conditionalFormatting>
  <conditionalFormatting sqref="D28:D29">
    <cfRule type="expression" priority="8" dxfId="2" stopIfTrue="1">
      <formula>$E28="Jour de l'An"</formula>
    </cfRule>
  </conditionalFormatting>
  <conditionalFormatting sqref="D35">
    <cfRule type="expression" priority="7" dxfId="2" stopIfTrue="1">
      <formula>$E35="Jour de l'An"</formula>
    </cfRule>
  </conditionalFormatting>
  <conditionalFormatting sqref="D36">
    <cfRule type="expression" priority="6" dxfId="2" stopIfTrue="1">
      <formula>$E36="Jour de l'An"</formula>
    </cfRule>
  </conditionalFormatting>
  <conditionalFormatting sqref="D43">
    <cfRule type="expression" priority="5" dxfId="2" stopIfTrue="1">
      <formula>$E43="Jour de l'An"</formula>
    </cfRule>
  </conditionalFormatting>
  <conditionalFormatting sqref="D44">
    <cfRule type="expression" priority="4" dxfId="2" stopIfTrue="1">
      <formula>$E44="Jour de l'An"</formula>
    </cfRule>
  </conditionalFormatting>
  <conditionalFormatting sqref="D53 D45 D37">
    <cfRule type="expression" priority="3" dxfId="2" stopIfTrue="1">
      <formula>$E37="Jour de l'An"</formula>
    </cfRule>
  </conditionalFormatting>
  <conditionalFormatting sqref="D63:D66">
    <cfRule type="cellIs" priority="2" dxfId="0" operator="equal" stopIfTrue="1">
      <formula>0</formula>
    </cfRule>
  </conditionalFormatting>
  <conditionalFormatting sqref="D5:E6 D8:E10">
    <cfRule type="cellIs" priority="1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"/>
  <dimension ref="C2:F13"/>
  <sheetViews>
    <sheetView zoomScalePageLayoutView="0" workbookViewId="0" topLeftCell="A1">
      <selection activeCell="I23" sqref="I23"/>
    </sheetView>
  </sheetViews>
  <sheetFormatPr defaultColWidth="11.00390625" defaultRowHeight="12.75"/>
  <cols>
    <col min="1" max="16384" width="11.00390625" style="8" customWidth="1"/>
  </cols>
  <sheetData>
    <row r="2" spans="3:6" ht="12.75">
      <c r="C2" s="8" t="s">
        <v>54</v>
      </c>
      <c r="D2" s="8">
        <v>8</v>
      </c>
      <c r="F2" s="8" t="s">
        <v>47</v>
      </c>
    </row>
    <row r="3" spans="3:6" ht="12.75">
      <c r="C3" s="8" t="s">
        <v>50</v>
      </c>
      <c r="D3" s="8">
        <v>4</v>
      </c>
      <c r="F3" s="8" t="s">
        <v>48</v>
      </c>
    </row>
    <row r="4" spans="3:6" ht="12.75">
      <c r="C4" s="8" t="s">
        <v>58</v>
      </c>
      <c r="D4" s="8">
        <v>12</v>
      </c>
      <c r="F4" s="8" t="s">
        <v>49</v>
      </c>
    </row>
    <row r="5" spans="3:6" ht="12.75">
      <c r="C5" s="8" t="s">
        <v>48</v>
      </c>
      <c r="D5" s="8">
        <v>2</v>
      </c>
      <c r="F5" s="8" t="s">
        <v>50</v>
      </c>
    </row>
    <row r="6" spans="3:6" ht="12.75">
      <c r="C6" s="8" t="s">
        <v>47</v>
      </c>
      <c r="D6" s="8">
        <v>1</v>
      </c>
      <c r="F6" s="8" t="s">
        <v>51</v>
      </c>
    </row>
    <row r="7" spans="3:6" ht="12.75">
      <c r="C7" s="8" t="s">
        <v>53</v>
      </c>
      <c r="D7" s="8">
        <v>7</v>
      </c>
      <c r="F7" s="8" t="s">
        <v>52</v>
      </c>
    </row>
    <row r="8" spans="3:6" ht="12.75">
      <c r="C8" s="8" t="s">
        <v>52</v>
      </c>
      <c r="D8" s="8">
        <v>6</v>
      </c>
      <c r="F8" s="8" t="s">
        <v>53</v>
      </c>
    </row>
    <row r="9" spans="3:6" ht="12.75">
      <c r="C9" s="8" t="s">
        <v>51</v>
      </c>
      <c r="D9" s="8">
        <v>5</v>
      </c>
      <c r="F9" s="8" t="s">
        <v>54</v>
      </c>
    </row>
    <row r="10" spans="3:6" ht="12.75">
      <c r="C10" s="8" t="s">
        <v>49</v>
      </c>
      <c r="D10" s="8">
        <v>3</v>
      </c>
      <c r="F10" s="8" t="s">
        <v>55</v>
      </c>
    </row>
    <row r="11" spans="3:6" ht="12.75">
      <c r="C11" s="8" t="s">
        <v>57</v>
      </c>
      <c r="D11" s="8">
        <v>11</v>
      </c>
      <c r="F11" s="8" t="s">
        <v>56</v>
      </c>
    </row>
    <row r="12" spans="3:6" ht="12.75">
      <c r="C12" s="8" t="s">
        <v>56</v>
      </c>
      <c r="D12" s="8">
        <v>10</v>
      </c>
      <c r="F12" s="8" t="s">
        <v>57</v>
      </c>
    </row>
    <row r="13" spans="3:6" ht="12.75">
      <c r="C13" s="8" t="s">
        <v>55</v>
      </c>
      <c r="D13" s="8">
        <v>9</v>
      </c>
      <c r="F13" s="8" t="s">
        <v>58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E21" sqref="E21"/>
    </sheetView>
  </sheetViews>
  <sheetFormatPr defaultColWidth="11.00390625" defaultRowHeight="12.75"/>
  <cols>
    <col min="1" max="16384" width="11.00390625" style="8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 thickBo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71</v>
      </c>
      <c r="H5" s="67" t="str">
        <f>IF(PJour=0,"M1",A12)</f>
        <v>M1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commencer'!F15),1)</f>
        <v>0</v>
      </c>
      <c r="S6" s="6">
        <f>DATE(YEAR('Avant de commencer'!F15),MONTH('Avant de commencer'!F15)+1,1)-1</f>
        <v>30</v>
      </c>
    </row>
    <row r="7" spans="1:18" ht="16.5">
      <c r="A7" s="11"/>
      <c r="B7" s="11"/>
      <c r="C7" s="11"/>
      <c r="D7" s="12"/>
      <c r="F7" s="31"/>
      <c r="R7" s="1">
        <f>PJour</f>
        <v>0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Janvier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-4</v>
      </c>
      <c r="B14" s="85">
        <f>PJour-WEEKDAY(PJour,3)</f>
        <v>-4</v>
      </c>
      <c r="C14" s="15">
        <f>PJour-WEEKDAY(PJour,3)</f>
        <v>-4</v>
      </c>
      <c r="D14" s="36"/>
      <c r="E14" s="16"/>
      <c r="F14" s="29"/>
      <c r="G14" s="30"/>
    </row>
    <row r="15" spans="1:7" ht="17.25">
      <c r="A15" s="81">
        <f aca="true" t="shared" si="0" ref="A15:C20">A14+1</f>
        <v>-3</v>
      </c>
      <c r="B15" s="85">
        <f t="shared" si="0"/>
        <v>-3</v>
      </c>
      <c r="C15" s="15">
        <f>C14+1</f>
        <v>-3</v>
      </c>
      <c r="D15" s="36"/>
      <c r="E15" s="16"/>
      <c r="F15" s="29"/>
      <c r="G15" s="30"/>
    </row>
    <row r="16" spans="1:10" ht="17.25">
      <c r="A16" s="81">
        <f t="shared" si="0"/>
        <v>-2</v>
      </c>
      <c r="B16" s="85">
        <f t="shared" si="0"/>
        <v>-2</v>
      </c>
      <c r="C16" s="15">
        <f t="shared" si="0"/>
        <v>-2</v>
      </c>
      <c r="D16" s="36"/>
      <c r="E16" s="16"/>
      <c r="F16" s="29"/>
      <c r="G16" s="30"/>
      <c r="J16" s="27"/>
    </row>
    <row r="17" spans="1:7" ht="17.25">
      <c r="A17" s="81">
        <f t="shared" si="0"/>
        <v>-1</v>
      </c>
      <c r="B17" s="85">
        <f t="shared" si="0"/>
        <v>-1</v>
      </c>
      <c r="C17" s="15">
        <f t="shared" si="0"/>
        <v>-1</v>
      </c>
      <c r="D17" s="36"/>
      <c r="E17" s="16"/>
      <c r="F17" s="29"/>
      <c r="G17" s="30"/>
    </row>
    <row r="18" spans="1:7" ht="17.25">
      <c r="A18" s="81">
        <f t="shared" si="0"/>
        <v>0</v>
      </c>
      <c r="B18" s="85">
        <f t="shared" si="0"/>
        <v>0</v>
      </c>
      <c r="C18" s="15">
        <f t="shared" si="0"/>
        <v>0</v>
      </c>
      <c r="D18" s="36"/>
      <c r="E18" s="16"/>
      <c r="F18" s="29"/>
      <c r="G18" s="30"/>
    </row>
    <row r="19" spans="1:7" ht="17.25">
      <c r="A19" s="86">
        <f t="shared" si="0"/>
        <v>1</v>
      </c>
      <c r="B19" s="87">
        <f t="shared" si="0"/>
        <v>1</v>
      </c>
      <c r="C19" s="17">
        <f t="shared" si="0"/>
        <v>1</v>
      </c>
      <c r="D19" s="36"/>
      <c r="E19" s="16"/>
      <c r="F19" s="29"/>
      <c r="G19" s="30"/>
    </row>
    <row r="20" spans="1:7" ht="17.25">
      <c r="A20" s="86">
        <f t="shared" si="0"/>
        <v>2</v>
      </c>
      <c r="B20" s="87">
        <f t="shared" si="0"/>
        <v>2</v>
      </c>
      <c r="C20" s="17">
        <f>C19+1</f>
        <v>2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3</v>
      </c>
      <c r="B22" s="82"/>
      <c r="C22" s="15">
        <f>C20+1</f>
        <v>3</v>
      </c>
      <c r="D22" s="36"/>
      <c r="E22" s="16"/>
      <c r="F22" s="13"/>
    </row>
    <row r="23" spans="1:6" ht="17.25">
      <c r="A23" s="81">
        <f aca="true" t="shared" si="1" ref="A23:A28">A22+1</f>
        <v>4</v>
      </c>
      <c r="B23" s="82"/>
      <c r="C23" s="15">
        <f aca="true" t="shared" si="2" ref="C23:C28">C22+1</f>
        <v>4</v>
      </c>
      <c r="D23" s="36"/>
      <c r="E23" s="16"/>
      <c r="F23" s="13"/>
    </row>
    <row r="24" spans="1:6" ht="17.25">
      <c r="A24" s="81">
        <f t="shared" si="1"/>
        <v>5</v>
      </c>
      <c r="B24" s="82"/>
      <c r="C24" s="15">
        <f t="shared" si="2"/>
        <v>5</v>
      </c>
      <c r="D24" s="36"/>
      <c r="E24" s="16"/>
      <c r="F24" s="13"/>
    </row>
    <row r="25" spans="1:6" ht="17.25">
      <c r="A25" s="81">
        <f t="shared" si="1"/>
        <v>6</v>
      </c>
      <c r="B25" s="82"/>
      <c r="C25" s="15">
        <f t="shared" si="2"/>
        <v>6</v>
      </c>
      <c r="D25" s="36"/>
      <c r="E25" s="16"/>
      <c r="F25" s="13"/>
    </row>
    <row r="26" spans="1:6" ht="17.25">
      <c r="A26" s="81">
        <f t="shared" si="1"/>
        <v>7</v>
      </c>
      <c r="B26" s="82"/>
      <c r="C26" s="15">
        <f t="shared" si="2"/>
        <v>7</v>
      </c>
      <c r="D26" s="36"/>
      <c r="E26" s="19"/>
      <c r="F26" s="13"/>
    </row>
    <row r="27" spans="1:6" ht="17.25">
      <c r="A27" s="81">
        <f t="shared" si="1"/>
        <v>8</v>
      </c>
      <c r="B27" s="82"/>
      <c r="C27" s="17">
        <f t="shared" si="2"/>
        <v>8</v>
      </c>
      <c r="D27" s="36"/>
      <c r="E27" s="19"/>
      <c r="F27" s="13"/>
    </row>
    <row r="28" spans="1:6" ht="17.25">
      <c r="A28" s="81">
        <f t="shared" si="1"/>
        <v>9</v>
      </c>
      <c r="B28" s="82"/>
      <c r="C28" s="17">
        <f t="shared" si="2"/>
        <v>9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10</v>
      </c>
      <c r="B30" s="82"/>
      <c r="C30" s="15">
        <f>C28+1</f>
        <v>10</v>
      </c>
      <c r="D30" s="36"/>
      <c r="E30" s="19"/>
      <c r="F30" s="13"/>
    </row>
    <row r="31" spans="1:6" ht="17.25">
      <c r="A31" s="81">
        <f aca="true" t="shared" si="3" ref="A31:A36">A30+1</f>
        <v>11</v>
      </c>
      <c r="B31" s="82"/>
      <c r="C31" s="15">
        <f aca="true" t="shared" si="4" ref="C31:C36">C30+1</f>
        <v>11</v>
      </c>
      <c r="D31" s="36"/>
      <c r="E31" s="19"/>
      <c r="F31" s="13"/>
    </row>
    <row r="32" spans="1:6" ht="17.25">
      <c r="A32" s="81">
        <f t="shared" si="3"/>
        <v>12</v>
      </c>
      <c r="B32" s="82"/>
      <c r="C32" s="15">
        <f t="shared" si="4"/>
        <v>12</v>
      </c>
      <c r="D32" s="36"/>
      <c r="E32" s="19"/>
      <c r="F32" s="13"/>
    </row>
    <row r="33" spans="1:6" ht="17.25">
      <c r="A33" s="81">
        <f t="shared" si="3"/>
        <v>13</v>
      </c>
      <c r="B33" s="82"/>
      <c r="C33" s="15">
        <f t="shared" si="4"/>
        <v>13</v>
      </c>
      <c r="D33" s="36"/>
      <c r="E33" s="19"/>
      <c r="F33" s="13"/>
    </row>
    <row r="34" spans="1:6" ht="17.25">
      <c r="A34" s="81">
        <f t="shared" si="3"/>
        <v>14</v>
      </c>
      <c r="B34" s="82"/>
      <c r="C34" s="15">
        <f t="shared" si="4"/>
        <v>14</v>
      </c>
      <c r="D34" s="36"/>
      <c r="E34" s="19"/>
      <c r="F34" s="13"/>
    </row>
    <row r="35" spans="1:6" ht="17.25">
      <c r="A35" s="81">
        <f t="shared" si="3"/>
        <v>15</v>
      </c>
      <c r="B35" s="82"/>
      <c r="C35" s="17">
        <f t="shared" si="4"/>
        <v>15</v>
      </c>
      <c r="D35" s="36"/>
      <c r="E35" s="19"/>
      <c r="F35" s="13"/>
    </row>
    <row r="36" spans="1:6" ht="17.25">
      <c r="A36" s="81">
        <f t="shared" si="3"/>
        <v>16</v>
      </c>
      <c r="B36" s="82"/>
      <c r="C36" s="17">
        <f t="shared" si="4"/>
        <v>16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17</v>
      </c>
      <c r="B38" s="82"/>
      <c r="C38" s="15">
        <f>C36+1</f>
        <v>17</v>
      </c>
      <c r="D38" s="36"/>
      <c r="E38" s="19"/>
      <c r="F38" s="13"/>
    </row>
    <row r="39" spans="1:6" ht="17.25">
      <c r="A39" s="81">
        <f aca="true" t="shared" si="5" ref="A39:A44">A38+1</f>
        <v>18</v>
      </c>
      <c r="B39" s="82"/>
      <c r="C39" s="15">
        <f aca="true" t="shared" si="6" ref="C39:C44">C38+1</f>
        <v>18</v>
      </c>
      <c r="D39" s="36"/>
      <c r="E39" s="19"/>
      <c r="F39" s="13"/>
    </row>
    <row r="40" spans="1:6" ht="17.25">
      <c r="A40" s="81">
        <f t="shared" si="5"/>
        <v>19</v>
      </c>
      <c r="B40" s="82"/>
      <c r="C40" s="15">
        <f t="shared" si="6"/>
        <v>19</v>
      </c>
      <c r="D40" s="36"/>
      <c r="E40" s="19"/>
      <c r="F40" s="13"/>
    </row>
    <row r="41" spans="1:6" ht="17.25">
      <c r="A41" s="81">
        <f t="shared" si="5"/>
        <v>20</v>
      </c>
      <c r="B41" s="82"/>
      <c r="C41" s="15">
        <f t="shared" si="6"/>
        <v>20</v>
      </c>
      <c r="D41" s="36"/>
      <c r="E41" s="19"/>
      <c r="F41" s="13"/>
    </row>
    <row r="42" spans="1:6" ht="17.25">
      <c r="A42" s="81">
        <f t="shared" si="5"/>
        <v>21</v>
      </c>
      <c r="B42" s="82"/>
      <c r="C42" s="15">
        <f t="shared" si="6"/>
        <v>21</v>
      </c>
      <c r="D42" s="36"/>
      <c r="E42" s="19"/>
      <c r="F42" s="13"/>
    </row>
    <row r="43" spans="1:6" ht="17.25">
      <c r="A43" s="81">
        <f t="shared" si="5"/>
        <v>22</v>
      </c>
      <c r="B43" s="82"/>
      <c r="C43" s="17">
        <f t="shared" si="6"/>
        <v>22</v>
      </c>
      <c r="D43" s="36"/>
      <c r="E43" s="19"/>
      <c r="F43" s="13"/>
    </row>
    <row r="44" spans="1:6" ht="17.25">
      <c r="A44" s="81">
        <f t="shared" si="5"/>
        <v>23</v>
      </c>
      <c r="B44" s="82"/>
      <c r="C44" s="17">
        <f t="shared" si="6"/>
        <v>23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24</v>
      </c>
      <c r="B46" s="82"/>
      <c r="C46" s="15">
        <f>C44+1</f>
        <v>24</v>
      </c>
      <c r="D46" s="36"/>
      <c r="E46" s="19"/>
      <c r="F46" s="13"/>
    </row>
    <row r="47" spans="1:6" ht="17.25">
      <c r="A47" s="81">
        <f aca="true" t="shared" si="7" ref="A47:A52">A46+1</f>
        <v>25</v>
      </c>
      <c r="B47" s="82"/>
      <c r="C47" s="15">
        <f aca="true" t="shared" si="8" ref="C47:C52">C46+1</f>
        <v>25</v>
      </c>
      <c r="D47" s="36"/>
      <c r="E47" s="19"/>
      <c r="F47" s="13"/>
    </row>
    <row r="48" spans="1:6" ht="17.25">
      <c r="A48" s="81">
        <f t="shared" si="7"/>
        <v>26</v>
      </c>
      <c r="B48" s="82"/>
      <c r="C48" s="15">
        <f t="shared" si="8"/>
        <v>26</v>
      </c>
      <c r="D48" s="36"/>
      <c r="E48" s="19"/>
      <c r="F48" s="13"/>
    </row>
    <row r="49" spans="1:6" ht="17.25">
      <c r="A49" s="81">
        <f t="shared" si="7"/>
        <v>27</v>
      </c>
      <c r="B49" s="82"/>
      <c r="C49" s="15">
        <f t="shared" si="8"/>
        <v>27</v>
      </c>
      <c r="D49" s="36"/>
      <c r="E49" s="19"/>
      <c r="F49" s="13"/>
    </row>
    <row r="50" spans="1:6" ht="17.25">
      <c r="A50" s="81">
        <f t="shared" si="7"/>
        <v>28</v>
      </c>
      <c r="B50" s="82"/>
      <c r="C50" s="15">
        <f t="shared" si="8"/>
        <v>28</v>
      </c>
      <c r="D50" s="36"/>
      <c r="E50" s="19"/>
      <c r="F50" s="13"/>
    </row>
    <row r="51" spans="1:6" ht="17.25">
      <c r="A51" s="81">
        <f t="shared" si="7"/>
        <v>29</v>
      </c>
      <c r="B51" s="82"/>
      <c r="C51" s="15">
        <f t="shared" si="8"/>
        <v>29</v>
      </c>
      <c r="D51" s="36"/>
      <c r="E51" s="19"/>
      <c r="F51" s="13"/>
    </row>
    <row r="52" spans="1:6" ht="17.25">
      <c r="A52" s="81">
        <f t="shared" si="7"/>
        <v>30</v>
      </c>
      <c r="B52" s="82"/>
      <c r="C52" s="15">
        <f t="shared" si="8"/>
        <v>30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31</v>
      </c>
      <c r="B54" s="82"/>
      <c r="C54" s="15">
        <f>C52+1</f>
        <v>31</v>
      </c>
      <c r="D54" s="36"/>
      <c r="E54" s="19"/>
      <c r="F54" s="13"/>
    </row>
    <row r="55" spans="1:6" ht="17.25">
      <c r="A55" s="81">
        <f aca="true" t="shared" si="9" ref="A55:A60">A54+1</f>
        <v>32</v>
      </c>
      <c r="B55" s="82"/>
      <c r="C55" s="15">
        <f aca="true" t="shared" si="10" ref="C55:C60">C54+1</f>
        <v>32</v>
      </c>
      <c r="D55" s="36"/>
      <c r="E55" s="19"/>
      <c r="F55" s="13"/>
    </row>
    <row r="56" spans="1:6" ht="17.25">
      <c r="A56" s="81">
        <f t="shared" si="9"/>
        <v>33</v>
      </c>
      <c r="B56" s="82"/>
      <c r="C56" s="15">
        <f t="shared" si="10"/>
        <v>33</v>
      </c>
      <c r="D56" s="36"/>
      <c r="E56" s="19"/>
      <c r="F56" s="13"/>
    </row>
    <row r="57" spans="1:6" ht="17.25">
      <c r="A57" s="81">
        <f t="shared" si="9"/>
        <v>34</v>
      </c>
      <c r="B57" s="82"/>
      <c r="C57" s="15">
        <f t="shared" si="10"/>
        <v>34</v>
      </c>
      <c r="D57" s="36"/>
      <c r="E57" s="19"/>
      <c r="F57" s="13"/>
    </row>
    <row r="58" spans="1:6" ht="17.25">
      <c r="A58" s="81">
        <f t="shared" si="9"/>
        <v>35</v>
      </c>
      <c r="B58" s="82"/>
      <c r="C58" s="15">
        <f t="shared" si="10"/>
        <v>35</v>
      </c>
      <c r="D58" s="36"/>
      <c r="E58" s="19"/>
      <c r="F58" s="13"/>
    </row>
    <row r="59" spans="1:6" ht="17.25">
      <c r="A59" s="81">
        <f t="shared" si="9"/>
        <v>36</v>
      </c>
      <c r="B59" s="82"/>
      <c r="C59" s="15">
        <f t="shared" si="10"/>
        <v>36</v>
      </c>
      <c r="D59" s="36"/>
      <c r="E59" s="19"/>
      <c r="F59" s="13"/>
    </row>
    <row r="60" spans="1:6" ht="17.25">
      <c r="A60" s="81">
        <f t="shared" si="9"/>
        <v>37</v>
      </c>
      <c r="B60" s="82"/>
      <c r="C60" s="15">
        <f t="shared" si="10"/>
        <v>37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Janvier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Janvier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Janvier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6">
    <mergeCell ref="A56:B56"/>
    <mergeCell ref="A57:B57"/>
    <mergeCell ref="A58:B58"/>
    <mergeCell ref="A59:B59"/>
    <mergeCell ref="A60:B60"/>
    <mergeCell ref="A61:C61"/>
    <mergeCell ref="A75:B75"/>
    <mergeCell ref="A76:B76"/>
    <mergeCell ref="A77:C77"/>
    <mergeCell ref="A14:B14"/>
    <mergeCell ref="A15:B15"/>
    <mergeCell ref="A16:B16"/>
    <mergeCell ref="A69:B69"/>
    <mergeCell ref="A70:B70"/>
    <mergeCell ref="A71:B71"/>
    <mergeCell ref="A72:B72"/>
    <mergeCell ref="A73:B73"/>
    <mergeCell ref="A74:B74"/>
    <mergeCell ref="A21:C21"/>
    <mergeCell ref="A29:C29"/>
    <mergeCell ref="A37:C37"/>
    <mergeCell ref="A45:C45"/>
    <mergeCell ref="A53:C53"/>
    <mergeCell ref="A62:C62"/>
    <mergeCell ref="A65:B65"/>
    <mergeCell ref="A66:B66"/>
    <mergeCell ref="A6:C6"/>
    <mergeCell ref="A67:B67"/>
    <mergeCell ref="A68:B68"/>
    <mergeCell ref="A9:C9"/>
    <mergeCell ref="A12:E12"/>
    <mergeCell ref="A23:B23"/>
    <mergeCell ref="A24:B24"/>
    <mergeCell ref="A27:B27"/>
    <mergeCell ref="A54:B54"/>
    <mergeCell ref="A55:B55"/>
    <mergeCell ref="A31:B31"/>
    <mergeCell ref="C2:F3"/>
    <mergeCell ref="A17:B17"/>
    <mergeCell ref="A18:B18"/>
    <mergeCell ref="A19:B19"/>
    <mergeCell ref="A20:B20"/>
    <mergeCell ref="A22:B22"/>
    <mergeCell ref="D10:E10"/>
    <mergeCell ref="D6:E6"/>
    <mergeCell ref="D5:E5"/>
    <mergeCell ref="A42:B42"/>
    <mergeCell ref="A43:B43"/>
    <mergeCell ref="A44:B44"/>
    <mergeCell ref="A32:B32"/>
    <mergeCell ref="A33:B33"/>
    <mergeCell ref="A34:B34"/>
    <mergeCell ref="A35:B35"/>
    <mergeCell ref="A36:B36"/>
    <mergeCell ref="A38:B38"/>
    <mergeCell ref="A41:B41"/>
    <mergeCell ref="A52:B52"/>
    <mergeCell ref="A13:B13"/>
    <mergeCell ref="A46:B46"/>
    <mergeCell ref="A47:B47"/>
    <mergeCell ref="A48:B48"/>
    <mergeCell ref="A49:B49"/>
    <mergeCell ref="A50:B50"/>
    <mergeCell ref="A51:B51"/>
    <mergeCell ref="A39:B39"/>
    <mergeCell ref="D9:E9"/>
    <mergeCell ref="D8:E8"/>
    <mergeCell ref="A5:C5"/>
    <mergeCell ref="A8:C8"/>
    <mergeCell ref="A10:C10"/>
    <mergeCell ref="A40:B40"/>
    <mergeCell ref="A25:B25"/>
    <mergeCell ref="A26:B26"/>
    <mergeCell ref="A28:B28"/>
    <mergeCell ref="A30:B30"/>
  </mergeCells>
  <conditionalFormatting sqref="C14:C20 C22:C28 C30:C36 C38:C44 C46:C52">
    <cfRule type="cellIs" priority="1130" dxfId="12" operator="notBetween" stopIfTrue="1">
      <formula>PJour</formula>
      <formula>DJour</formula>
    </cfRule>
    <cfRule type="cellIs" priority="1131" dxfId="11" operator="equal" stopIfTrue="1">
      <formula>TODAY()</formula>
    </cfRule>
  </conditionalFormatting>
  <conditionalFormatting sqref="D19">
    <cfRule type="expression" priority="552" dxfId="2" stopIfTrue="1">
      <formula>$E19="Jour de l'An"</formula>
    </cfRule>
  </conditionalFormatting>
  <conditionalFormatting sqref="D20:D21">
    <cfRule type="expression" priority="549" dxfId="2" stopIfTrue="1">
      <formula>$E20="Jour de l'An"</formula>
    </cfRule>
  </conditionalFormatting>
  <conditionalFormatting sqref="D27">
    <cfRule type="expression" priority="532" dxfId="2" stopIfTrue="1">
      <formula>$E27="Jour de l'An"</formula>
    </cfRule>
  </conditionalFormatting>
  <conditionalFormatting sqref="D28:D29">
    <cfRule type="expression" priority="530" dxfId="2" stopIfTrue="1">
      <formula>$E28="Jour de l'An"</formula>
    </cfRule>
  </conditionalFormatting>
  <conditionalFormatting sqref="D35">
    <cfRule type="expression" priority="513" dxfId="2" stopIfTrue="1">
      <formula>$E35="Jour de l'An"</formula>
    </cfRule>
  </conditionalFormatting>
  <conditionalFormatting sqref="D36">
    <cfRule type="expression" priority="511" dxfId="2" stopIfTrue="1">
      <formula>$E36="Jour de l'An"</formula>
    </cfRule>
  </conditionalFormatting>
  <conditionalFormatting sqref="D43">
    <cfRule type="expression" priority="494" dxfId="2" stopIfTrue="1">
      <formula>$E43="Jour de l'An"</formula>
    </cfRule>
  </conditionalFormatting>
  <conditionalFormatting sqref="D44">
    <cfRule type="expression" priority="492" dxfId="2" stopIfTrue="1">
      <formula>$E44="Jour de l'An"</formula>
    </cfRule>
  </conditionalFormatting>
  <conditionalFormatting sqref="D53 D45 D37">
    <cfRule type="expression" priority="7" dxfId="2" stopIfTrue="1">
      <formula>$E37="Jour de l'An"</formula>
    </cfRule>
  </conditionalFormatting>
  <conditionalFormatting sqref="D5:E6 D8:E10">
    <cfRule type="cellIs" priority="6" dxfId="0" operator="equal" stopIfTrue="1">
      <formula>0</formula>
    </cfRule>
  </conditionalFormatting>
  <conditionalFormatting sqref="D71:D74">
    <cfRule type="cellIs" priority="5" dxfId="0" operator="equal" stopIfTrue="1">
      <formula>0</formula>
    </cfRule>
  </conditionalFormatting>
  <conditionalFormatting sqref="C54:C60">
    <cfRule type="cellIs" priority="3" dxfId="12" operator="notBetween" stopIfTrue="1">
      <formula>PJour</formula>
      <formula>DJour</formula>
    </cfRule>
    <cfRule type="cellIs" priority="4" dxfId="11" operator="equal" stopIfTrue="1">
      <formula>TODAY()</formula>
    </cfRule>
  </conditionalFormatting>
  <conditionalFormatting sqref="D61">
    <cfRule type="expression" priority="2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72</v>
      </c>
      <c r="H5" s="67" t="str">
        <f>IF(PJour=31,"M2",A12)</f>
        <v>M2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commencer'!F15)+1,1)</f>
        <v>31</v>
      </c>
      <c r="S6" s="6">
        <f>DATE(YEAR('Avant de commencer'!F15),MONTH('Avant de commencer'!F15)+2,1)-1</f>
        <v>59</v>
      </c>
    </row>
    <row r="7" spans="1:18" ht="16.5">
      <c r="A7" s="65"/>
      <c r="B7" s="65"/>
      <c r="C7" s="65"/>
      <c r="D7" s="12"/>
      <c r="F7" s="31"/>
      <c r="R7" s="1">
        <f>PJour</f>
        <v>31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Février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31</v>
      </c>
      <c r="B14" s="85">
        <f>PJour-WEEKDAY(PJour,3)</f>
        <v>31</v>
      </c>
      <c r="C14" s="15">
        <f>PJour-WEEKDAY(PJour,3)</f>
        <v>31</v>
      </c>
      <c r="D14" s="36"/>
      <c r="E14" s="16"/>
      <c r="F14" s="29"/>
      <c r="G14" s="30"/>
    </row>
    <row r="15" spans="1:7" ht="17.25">
      <c r="A15" s="81">
        <f aca="true" t="shared" si="0" ref="A15:C20">A14+1</f>
        <v>32</v>
      </c>
      <c r="B15" s="85">
        <f t="shared" si="0"/>
        <v>32</v>
      </c>
      <c r="C15" s="15">
        <f>C14+1</f>
        <v>32</v>
      </c>
      <c r="D15" s="36"/>
      <c r="E15" s="16"/>
      <c r="F15" s="29"/>
      <c r="G15" s="30"/>
    </row>
    <row r="16" spans="1:10" ht="17.25">
      <c r="A16" s="81">
        <f t="shared" si="0"/>
        <v>33</v>
      </c>
      <c r="B16" s="85">
        <f t="shared" si="0"/>
        <v>33</v>
      </c>
      <c r="C16" s="15">
        <f t="shared" si="0"/>
        <v>33</v>
      </c>
      <c r="D16" s="36"/>
      <c r="E16" s="16"/>
      <c r="F16" s="29"/>
      <c r="G16" s="30"/>
      <c r="J16" s="27"/>
    </row>
    <row r="17" spans="1:7" ht="17.25">
      <c r="A17" s="81">
        <f t="shared" si="0"/>
        <v>34</v>
      </c>
      <c r="B17" s="85">
        <f t="shared" si="0"/>
        <v>34</v>
      </c>
      <c r="C17" s="15">
        <f t="shared" si="0"/>
        <v>34</v>
      </c>
      <c r="D17" s="36"/>
      <c r="E17" s="16"/>
      <c r="F17" s="29"/>
      <c r="G17" s="30"/>
    </row>
    <row r="18" spans="1:7" ht="17.25">
      <c r="A18" s="81">
        <f t="shared" si="0"/>
        <v>35</v>
      </c>
      <c r="B18" s="85">
        <f t="shared" si="0"/>
        <v>35</v>
      </c>
      <c r="C18" s="15">
        <f t="shared" si="0"/>
        <v>35</v>
      </c>
      <c r="D18" s="36"/>
      <c r="E18" s="16"/>
      <c r="F18" s="29"/>
      <c r="G18" s="30"/>
    </row>
    <row r="19" spans="1:7" ht="17.25">
      <c r="A19" s="86">
        <f t="shared" si="0"/>
        <v>36</v>
      </c>
      <c r="B19" s="87">
        <f t="shared" si="0"/>
        <v>36</v>
      </c>
      <c r="C19" s="17">
        <f t="shared" si="0"/>
        <v>36</v>
      </c>
      <c r="D19" s="36"/>
      <c r="E19" s="16"/>
      <c r="F19" s="29"/>
      <c r="G19" s="30"/>
    </row>
    <row r="20" spans="1:7" ht="17.25">
      <c r="A20" s="86">
        <f t="shared" si="0"/>
        <v>37</v>
      </c>
      <c r="B20" s="87">
        <f t="shared" si="0"/>
        <v>37</v>
      </c>
      <c r="C20" s="17">
        <f>C19+1</f>
        <v>37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38</v>
      </c>
      <c r="B22" s="82"/>
      <c r="C22" s="15">
        <f>C20+1</f>
        <v>38</v>
      </c>
      <c r="D22" s="36"/>
      <c r="E22" s="16"/>
      <c r="F22" s="13"/>
    </row>
    <row r="23" spans="1:6" ht="17.25">
      <c r="A23" s="81">
        <f aca="true" t="shared" si="1" ref="A23:A28">A22+1</f>
        <v>39</v>
      </c>
      <c r="B23" s="82"/>
      <c r="C23" s="15">
        <f aca="true" t="shared" si="2" ref="C23:C28">C22+1</f>
        <v>39</v>
      </c>
      <c r="D23" s="36"/>
      <c r="E23" s="16"/>
      <c r="F23" s="13"/>
    </row>
    <row r="24" spans="1:6" ht="17.25">
      <c r="A24" s="81">
        <f t="shared" si="1"/>
        <v>40</v>
      </c>
      <c r="B24" s="82"/>
      <c r="C24" s="15">
        <f t="shared" si="2"/>
        <v>40</v>
      </c>
      <c r="D24" s="36"/>
      <c r="E24" s="16"/>
      <c r="F24" s="13"/>
    </row>
    <row r="25" spans="1:6" ht="17.25">
      <c r="A25" s="81">
        <f t="shared" si="1"/>
        <v>41</v>
      </c>
      <c r="B25" s="82"/>
      <c r="C25" s="15">
        <f t="shared" si="2"/>
        <v>41</v>
      </c>
      <c r="D25" s="36"/>
      <c r="E25" s="16"/>
      <c r="F25" s="13"/>
    </row>
    <row r="26" spans="1:6" ht="17.25">
      <c r="A26" s="81">
        <f t="shared" si="1"/>
        <v>42</v>
      </c>
      <c r="B26" s="82"/>
      <c r="C26" s="15">
        <f t="shared" si="2"/>
        <v>42</v>
      </c>
      <c r="D26" s="36"/>
      <c r="E26" s="19"/>
      <c r="F26" s="13"/>
    </row>
    <row r="27" spans="1:6" ht="17.25">
      <c r="A27" s="81">
        <f t="shared" si="1"/>
        <v>43</v>
      </c>
      <c r="B27" s="82"/>
      <c r="C27" s="17">
        <f t="shared" si="2"/>
        <v>43</v>
      </c>
      <c r="D27" s="36"/>
      <c r="E27" s="19"/>
      <c r="F27" s="13"/>
    </row>
    <row r="28" spans="1:6" ht="17.25">
      <c r="A28" s="81">
        <f t="shared" si="1"/>
        <v>44</v>
      </c>
      <c r="B28" s="82"/>
      <c r="C28" s="17">
        <f t="shared" si="2"/>
        <v>44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45</v>
      </c>
      <c r="B30" s="82"/>
      <c r="C30" s="15">
        <f>C28+1</f>
        <v>45</v>
      </c>
      <c r="D30" s="36"/>
      <c r="E30" s="19"/>
      <c r="F30" s="13"/>
    </row>
    <row r="31" spans="1:6" ht="17.25">
      <c r="A31" s="81">
        <f aca="true" t="shared" si="3" ref="A31:A36">A30+1</f>
        <v>46</v>
      </c>
      <c r="B31" s="82"/>
      <c r="C31" s="15">
        <f aca="true" t="shared" si="4" ref="C31:C36">C30+1</f>
        <v>46</v>
      </c>
      <c r="D31" s="36"/>
      <c r="E31" s="19"/>
      <c r="F31" s="13"/>
    </row>
    <row r="32" spans="1:6" ht="17.25">
      <c r="A32" s="81">
        <f t="shared" si="3"/>
        <v>47</v>
      </c>
      <c r="B32" s="82"/>
      <c r="C32" s="15">
        <f t="shared" si="4"/>
        <v>47</v>
      </c>
      <c r="D32" s="36"/>
      <c r="E32" s="19"/>
      <c r="F32" s="13"/>
    </row>
    <row r="33" spans="1:6" ht="17.25">
      <c r="A33" s="81">
        <f t="shared" si="3"/>
        <v>48</v>
      </c>
      <c r="B33" s="82"/>
      <c r="C33" s="15">
        <f t="shared" si="4"/>
        <v>48</v>
      </c>
      <c r="D33" s="36"/>
      <c r="E33" s="19"/>
      <c r="F33" s="13"/>
    </row>
    <row r="34" spans="1:6" ht="17.25">
      <c r="A34" s="81">
        <f t="shared" si="3"/>
        <v>49</v>
      </c>
      <c r="B34" s="82"/>
      <c r="C34" s="15">
        <f t="shared" si="4"/>
        <v>49</v>
      </c>
      <c r="D34" s="36"/>
      <c r="E34" s="19"/>
      <c r="F34" s="13"/>
    </row>
    <row r="35" spans="1:6" ht="17.25">
      <c r="A35" s="81">
        <f t="shared" si="3"/>
        <v>50</v>
      </c>
      <c r="B35" s="82"/>
      <c r="C35" s="17">
        <f t="shared" si="4"/>
        <v>50</v>
      </c>
      <c r="D35" s="36"/>
      <c r="E35" s="19"/>
      <c r="F35" s="13"/>
    </row>
    <row r="36" spans="1:6" ht="17.25">
      <c r="A36" s="81">
        <f t="shared" si="3"/>
        <v>51</v>
      </c>
      <c r="B36" s="82"/>
      <c r="C36" s="17">
        <f t="shared" si="4"/>
        <v>51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52</v>
      </c>
      <c r="B38" s="82"/>
      <c r="C38" s="15">
        <f>C36+1</f>
        <v>52</v>
      </c>
      <c r="D38" s="36"/>
      <c r="E38" s="19"/>
      <c r="F38" s="13"/>
    </row>
    <row r="39" spans="1:6" ht="17.25">
      <c r="A39" s="81">
        <f aca="true" t="shared" si="5" ref="A39:A44">A38+1</f>
        <v>53</v>
      </c>
      <c r="B39" s="82"/>
      <c r="C39" s="15">
        <f aca="true" t="shared" si="6" ref="C39:C44">C38+1</f>
        <v>53</v>
      </c>
      <c r="D39" s="36"/>
      <c r="E39" s="19"/>
      <c r="F39" s="13"/>
    </row>
    <row r="40" spans="1:6" ht="17.25">
      <c r="A40" s="81">
        <f t="shared" si="5"/>
        <v>54</v>
      </c>
      <c r="B40" s="82"/>
      <c r="C40" s="15">
        <f t="shared" si="6"/>
        <v>54</v>
      </c>
      <c r="D40" s="36"/>
      <c r="E40" s="19"/>
      <c r="F40" s="13"/>
    </row>
    <row r="41" spans="1:6" ht="17.25">
      <c r="A41" s="81">
        <f t="shared" si="5"/>
        <v>55</v>
      </c>
      <c r="B41" s="82"/>
      <c r="C41" s="15">
        <f t="shared" si="6"/>
        <v>55</v>
      </c>
      <c r="D41" s="36"/>
      <c r="E41" s="19"/>
      <c r="F41" s="13"/>
    </row>
    <row r="42" spans="1:6" ht="17.25">
      <c r="A42" s="81">
        <f t="shared" si="5"/>
        <v>56</v>
      </c>
      <c r="B42" s="82"/>
      <c r="C42" s="15">
        <f t="shared" si="6"/>
        <v>56</v>
      </c>
      <c r="D42" s="36"/>
      <c r="E42" s="19"/>
      <c r="F42" s="13"/>
    </row>
    <row r="43" spans="1:6" ht="17.25">
      <c r="A43" s="81">
        <f t="shared" si="5"/>
        <v>57</v>
      </c>
      <c r="B43" s="82"/>
      <c r="C43" s="17">
        <f t="shared" si="6"/>
        <v>57</v>
      </c>
      <c r="D43" s="36"/>
      <c r="E43" s="19"/>
      <c r="F43" s="13"/>
    </row>
    <row r="44" spans="1:6" ht="17.25">
      <c r="A44" s="81">
        <f t="shared" si="5"/>
        <v>58</v>
      </c>
      <c r="B44" s="82"/>
      <c r="C44" s="17">
        <f t="shared" si="6"/>
        <v>58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59</v>
      </c>
      <c r="B46" s="82"/>
      <c r="C46" s="15">
        <f>C44+1</f>
        <v>59</v>
      </c>
      <c r="D46" s="36"/>
      <c r="E46" s="19"/>
      <c r="F46" s="13"/>
    </row>
    <row r="47" spans="1:6" ht="17.25">
      <c r="A47" s="81">
        <f aca="true" t="shared" si="7" ref="A47:A52">A46+1</f>
        <v>60</v>
      </c>
      <c r="B47" s="82"/>
      <c r="C47" s="15">
        <f aca="true" t="shared" si="8" ref="C47:C52">C46+1</f>
        <v>60</v>
      </c>
      <c r="D47" s="36"/>
      <c r="E47" s="19"/>
      <c r="F47" s="13"/>
    </row>
    <row r="48" spans="1:6" ht="17.25">
      <c r="A48" s="81">
        <f t="shared" si="7"/>
        <v>61</v>
      </c>
      <c r="B48" s="82"/>
      <c r="C48" s="15">
        <f t="shared" si="8"/>
        <v>61</v>
      </c>
      <c r="D48" s="36"/>
      <c r="E48" s="19"/>
      <c r="F48" s="13"/>
    </row>
    <row r="49" spans="1:6" ht="17.25">
      <c r="A49" s="81">
        <f t="shared" si="7"/>
        <v>62</v>
      </c>
      <c r="B49" s="82"/>
      <c r="C49" s="15">
        <f t="shared" si="8"/>
        <v>62</v>
      </c>
      <c r="D49" s="36"/>
      <c r="E49" s="19"/>
      <c r="F49" s="13"/>
    </row>
    <row r="50" spans="1:6" ht="17.25">
      <c r="A50" s="81">
        <f t="shared" si="7"/>
        <v>63</v>
      </c>
      <c r="B50" s="82"/>
      <c r="C50" s="15">
        <f t="shared" si="8"/>
        <v>63</v>
      </c>
      <c r="D50" s="36"/>
      <c r="E50" s="19"/>
      <c r="F50" s="13"/>
    </row>
    <row r="51" spans="1:6" ht="17.25">
      <c r="A51" s="81">
        <f t="shared" si="7"/>
        <v>64</v>
      </c>
      <c r="B51" s="82"/>
      <c r="C51" s="15">
        <f t="shared" si="8"/>
        <v>64</v>
      </c>
      <c r="D51" s="36"/>
      <c r="E51" s="19"/>
      <c r="F51" s="13"/>
    </row>
    <row r="52" spans="1:6" ht="17.25">
      <c r="A52" s="81">
        <f t="shared" si="7"/>
        <v>65</v>
      </c>
      <c r="B52" s="82"/>
      <c r="C52" s="15">
        <f t="shared" si="8"/>
        <v>65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66</v>
      </c>
      <c r="B54" s="82"/>
      <c r="C54" s="15">
        <f>C52+1</f>
        <v>66</v>
      </c>
      <c r="D54" s="36"/>
      <c r="E54" s="19"/>
      <c r="F54" s="13"/>
    </row>
    <row r="55" spans="1:6" ht="17.25">
      <c r="A55" s="81">
        <f aca="true" t="shared" si="9" ref="A55:A60">A54+1</f>
        <v>67</v>
      </c>
      <c r="B55" s="82"/>
      <c r="C55" s="15">
        <f aca="true" t="shared" si="10" ref="C55:C60">C54+1</f>
        <v>67</v>
      </c>
      <c r="D55" s="36"/>
      <c r="E55" s="19"/>
      <c r="F55" s="13"/>
    </row>
    <row r="56" spans="1:6" ht="17.25">
      <c r="A56" s="81">
        <f t="shared" si="9"/>
        <v>68</v>
      </c>
      <c r="B56" s="82"/>
      <c r="C56" s="15">
        <f t="shared" si="10"/>
        <v>68</v>
      </c>
      <c r="D56" s="36"/>
      <c r="E56" s="19"/>
      <c r="F56" s="13"/>
    </row>
    <row r="57" spans="1:6" ht="17.25">
      <c r="A57" s="81">
        <f t="shared" si="9"/>
        <v>69</v>
      </c>
      <c r="B57" s="82"/>
      <c r="C57" s="15">
        <f t="shared" si="10"/>
        <v>69</v>
      </c>
      <c r="D57" s="36"/>
      <c r="E57" s="19"/>
      <c r="F57" s="13"/>
    </row>
    <row r="58" spans="1:6" ht="17.25">
      <c r="A58" s="81">
        <f t="shared" si="9"/>
        <v>70</v>
      </c>
      <c r="B58" s="82"/>
      <c r="C58" s="15">
        <f t="shared" si="10"/>
        <v>70</v>
      </c>
      <c r="D58" s="36"/>
      <c r="E58" s="19"/>
      <c r="F58" s="13"/>
    </row>
    <row r="59" spans="1:6" ht="17.25">
      <c r="A59" s="81">
        <f t="shared" si="9"/>
        <v>71</v>
      </c>
      <c r="B59" s="82"/>
      <c r="C59" s="15">
        <f t="shared" si="10"/>
        <v>71</v>
      </c>
      <c r="D59" s="36"/>
      <c r="E59" s="19"/>
      <c r="F59" s="13"/>
    </row>
    <row r="60" spans="1:6" ht="17.25">
      <c r="A60" s="81">
        <f t="shared" si="9"/>
        <v>72</v>
      </c>
      <c r="B60" s="82"/>
      <c r="C60" s="15">
        <f t="shared" si="10"/>
        <v>72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Février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Février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Février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83</v>
      </c>
      <c r="H5" s="67" t="str">
        <f>IF(PJour=60,"M3",A12)</f>
        <v>M3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commencer'!F15)+2,1)</f>
        <v>60</v>
      </c>
      <c r="S6" s="6">
        <f>DATE(YEAR('Avant de commencer'!F15),MONTH('Avant de commencer'!F15)+3,1)-1</f>
        <v>90</v>
      </c>
    </row>
    <row r="7" spans="1:18" ht="16.5">
      <c r="A7" s="65"/>
      <c r="B7" s="65"/>
      <c r="C7" s="65"/>
      <c r="D7" s="12"/>
      <c r="F7" s="31"/>
      <c r="R7" s="1">
        <f>PJour</f>
        <v>60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Mars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59</v>
      </c>
      <c r="B14" s="85">
        <f>PJour-WEEKDAY(PJour,3)</f>
        <v>59</v>
      </c>
      <c r="C14" s="15">
        <f>PJour-WEEKDAY(PJour,3)</f>
        <v>59</v>
      </c>
      <c r="D14" s="36"/>
      <c r="E14" s="16"/>
      <c r="F14" s="29"/>
      <c r="G14" s="30"/>
    </row>
    <row r="15" spans="1:7" ht="17.25">
      <c r="A15" s="81">
        <f aca="true" t="shared" si="0" ref="A15:C20">A14+1</f>
        <v>60</v>
      </c>
      <c r="B15" s="85">
        <f t="shared" si="0"/>
        <v>60</v>
      </c>
      <c r="C15" s="15">
        <f>C14+1</f>
        <v>60</v>
      </c>
      <c r="D15" s="36"/>
      <c r="E15" s="16"/>
      <c r="F15" s="29"/>
      <c r="G15" s="30"/>
    </row>
    <row r="16" spans="1:10" ht="17.25">
      <c r="A16" s="81">
        <f t="shared" si="0"/>
        <v>61</v>
      </c>
      <c r="B16" s="85">
        <f t="shared" si="0"/>
        <v>61</v>
      </c>
      <c r="C16" s="15">
        <f t="shared" si="0"/>
        <v>61</v>
      </c>
      <c r="D16" s="36"/>
      <c r="E16" s="16"/>
      <c r="F16" s="29"/>
      <c r="G16" s="30"/>
      <c r="J16" s="27"/>
    </row>
    <row r="17" spans="1:7" ht="17.25">
      <c r="A17" s="81">
        <f t="shared" si="0"/>
        <v>62</v>
      </c>
      <c r="B17" s="85">
        <f t="shared" si="0"/>
        <v>62</v>
      </c>
      <c r="C17" s="15">
        <f t="shared" si="0"/>
        <v>62</v>
      </c>
      <c r="D17" s="36"/>
      <c r="E17" s="16"/>
      <c r="F17" s="29"/>
      <c r="G17" s="30"/>
    </row>
    <row r="18" spans="1:7" ht="17.25">
      <c r="A18" s="81">
        <f t="shared" si="0"/>
        <v>63</v>
      </c>
      <c r="B18" s="85">
        <f t="shared" si="0"/>
        <v>63</v>
      </c>
      <c r="C18" s="15">
        <f t="shared" si="0"/>
        <v>63</v>
      </c>
      <c r="D18" s="36"/>
      <c r="E18" s="16"/>
      <c r="F18" s="29"/>
      <c r="G18" s="30"/>
    </row>
    <row r="19" spans="1:7" ht="17.25">
      <c r="A19" s="86">
        <f t="shared" si="0"/>
        <v>64</v>
      </c>
      <c r="B19" s="87">
        <f t="shared" si="0"/>
        <v>64</v>
      </c>
      <c r="C19" s="17">
        <f t="shared" si="0"/>
        <v>64</v>
      </c>
      <c r="D19" s="36"/>
      <c r="E19" s="16"/>
      <c r="F19" s="29"/>
      <c r="G19" s="30"/>
    </row>
    <row r="20" spans="1:7" ht="17.25">
      <c r="A20" s="86">
        <f t="shared" si="0"/>
        <v>65</v>
      </c>
      <c r="B20" s="87">
        <f t="shared" si="0"/>
        <v>65</v>
      </c>
      <c r="C20" s="17">
        <f>C19+1</f>
        <v>65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66</v>
      </c>
      <c r="B22" s="82"/>
      <c r="C22" s="15">
        <f>C20+1</f>
        <v>66</v>
      </c>
      <c r="D22" s="36"/>
      <c r="E22" s="16"/>
      <c r="F22" s="13"/>
    </row>
    <row r="23" spans="1:6" ht="17.25">
      <c r="A23" s="81">
        <f aca="true" t="shared" si="1" ref="A23:A28">A22+1</f>
        <v>67</v>
      </c>
      <c r="B23" s="82"/>
      <c r="C23" s="15">
        <f aca="true" t="shared" si="2" ref="C23:C28">C22+1</f>
        <v>67</v>
      </c>
      <c r="D23" s="36"/>
      <c r="E23" s="16"/>
      <c r="F23" s="13"/>
    </row>
    <row r="24" spans="1:6" ht="17.25">
      <c r="A24" s="81">
        <f t="shared" si="1"/>
        <v>68</v>
      </c>
      <c r="B24" s="82"/>
      <c r="C24" s="15">
        <f t="shared" si="2"/>
        <v>68</v>
      </c>
      <c r="D24" s="36"/>
      <c r="E24" s="16"/>
      <c r="F24" s="13"/>
    </row>
    <row r="25" spans="1:6" ht="17.25">
      <c r="A25" s="81">
        <f t="shared" si="1"/>
        <v>69</v>
      </c>
      <c r="B25" s="82"/>
      <c r="C25" s="15">
        <f t="shared" si="2"/>
        <v>69</v>
      </c>
      <c r="D25" s="36"/>
      <c r="E25" s="16"/>
      <c r="F25" s="13"/>
    </row>
    <row r="26" spans="1:6" ht="17.25">
      <c r="A26" s="81">
        <f t="shared" si="1"/>
        <v>70</v>
      </c>
      <c r="B26" s="82"/>
      <c r="C26" s="15">
        <f t="shared" si="2"/>
        <v>70</v>
      </c>
      <c r="D26" s="36"/>
      <c r="E26" s="19"/>
      <c r="F26" s="13"/>
    </row>
    <row r="27" spans="1:6" ht="17.25">
      <c r="A27" s="81">
        <f t="shared" si="1"/>
        <v>71</v>
      </c>
      <c r="B27" s="82"/>
      <c r="C27" s="17">
        <f t="shared" si="2"/>
        <v>71</v>
      </c>
      <c r="D27" s="36"/>
      <c r="E27" s="19"/>
      <c r="F27" s="13"/>
    </row>
    <row r="28" spans="1:6" ht="17.25">
      <c r="A28" s="81">
        <f t="shared" si="1"/>
        <v>72</v>
      </c>
      <c r="B28" s="82"/>
      <c r="C28" s="17">
        <f t="shared" si="2"/>
        <v>72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73</v>
      </c>
      <c r="B30" s="82"/>
      <c r="C30" s="15">
        <f>C28+1</f>
        <v>73</v>
      </c>
      <c r="D30" s="36"/>
      <c r="E30" s="19"/>
      <c r="F30" s="13"/>
    </row>
    <row r="31" spans="1:6" ht="17.25">
      <c r="A31" s="81">
        <f aca="true" t="shared" si="3" ref="A31:A36">A30+1</f>
        <v>74</v>
      </c>
      <c r="B31" s="82"/>
      <c r="C31" s="15">
        <f aca="true" t="shared" si="4" ref="C31:C36">C30+1</f>
        <v>74</v>
      </c>
      <c r="D31" s="36"/>
      <c r="E31" s="19"/>
      <c r="F31" s="13"/>
    </row>
    <row r="32" spans="1:6" ht="17.25">
      <c r="A32" s="81">
        <f t="shared" si="3"/>
        <v>75</v>
      </c>
      <c r="B32" s="82"/>
      <c r="C32" s="15">
        <f t="shared" si="4"/>
        <v>75</v>
      </c>
      <c r="D32" s="36"/>
      <c r="E32" s="19"/>
      <c r="F32" s="13"/>
    </row>
    <row r="33" spans="1:6" ht="17.25">
      <c r="A33" s="81">
        <f t="shared" si="3"/>
        <v>76</v>
      </c>
      <c r="B33" s="82"/>
      <c r="C33" s="15">
        <f t="shared" si="4"/>
        <v>76</v>
      </c>
      <c r="D33" s="36"/>
      <c r="E33" s="19"/>
      <c r="F33" s="13"/>
    </row>
    <row r="34" spans="1:6" ht="17.25">
      <c r="A34" s="81">
        <f t="shared" si="3"/>
        <v>77</v>
      </c>
      <c r="B34" s="82"/>
      <c r="C34" s="15">
        <f t="shared" si="4"/>
        <v>77</v>
      </c>
      <c r="D34" s="36"/>
      <c r="E34" s="19"/>
      <c r="F34" s="13"/>
    </row>
    <row r="35" spans="1:6" ht="17.25">
      <c r="A35" s="81">
        <f t="shared" si="3"/>
        <v>78</v>
      </c>
      <c r="B35" s="82"/>
      <c r="C35" s="17">
        <f t="shared" si="4"/>
        <v>78</v>
      </c>
      <c r="D35" s="36"/>
      <c r="E35" s="19"/>
      <c r="F35" s="13"/>
    </row>
    <row r="36" spans="1:6" ht="17.25">
      <c r="A36" s="81">
        <f t="shared" si="3"/>
        <v>79</v>
      </c>
      <c r="B36" s="82"/>
      <c r="C36" s="17">
        <f t="shared" si="4"/>
        <v>79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80</v>
      </c>
      <c r="B38" s="82"/>
      <c r="C38" s="15">
        <f>C36+1</f>
        <v>80</v>
      </c>
      <c r="D38" s="36"/>
      <c r="E38" s="19"/>
      <c r="F38" s="13"/>
    </row>
    <row r="39" spans="1:6" ht="17.25">
      <c r="A39" s="81">
        <f aca="true" t="shared" si="5" ref="A39:A44">A38+1</f>
        <v>81</v>
      </c>
      <c r="B39" s="82"/>
      <c r="C39" s="15">
        <f aca="true" t="shared" si="6" ref="C39:C44">C38+1</f>
        <v>81</v>
      </c>
      <c r="D39" s="36"/>
      <c r="E39" s="19"/>
      <c r="F39" s="13"/>
    </row>
    <row r="40" spans="1:6" ht="17.25">
      <c r="A40" s="81">
        <f t="shared" si="5"/>
        <v>82</v>
      </c>
      <c r="B40" s="82"/>
      <c r="C40" s="15">
        <f t="shared" si="6"/>
        <v>82</v>
      </c>
      <c r="D40" s="36"/>
      <c r="E40" s="19"/>
      <c r="F40" s="13"/>
    </row>
    <row r="41" spans="1:6" ht="17.25">
      <c r="A41" s="81">
        <f t="shared" si="5"/>
        <v>83</v>
      </c>
      <c r="B41" s="82"/>
      <c r="C41" s="15">
        <f t="shared" si="6"/>
        <v>83</v>
      </c>
      <c r="D41" s="36"/>
      <c r="E41" s="19"/>
      <c r="F41" s="13"/>
    </row>
    <row r="42" spans="1:6" ht="17.25">
      <c r="A42" s="81">
        <f t="shared" si="5"/>
        <v>84</v>
      </c>
      <c r="B42" s="82"/>
      <c r="C42" s="15">
        <f t="shared" si="6"/>
        <v>84</v>
      </c>
      <c r="D42" s="36"/>
      <c r="E42" s="19"/>
      <c r="F42" s="13"/>
    </row>
    <row r="43" spans="1:6" ht="17.25">
      <c r="A43" s="81">
        <f t="shared" si="5"/>
        <v>85</v>
      </c>
      <c r="B43" s="82"/>
      <c r="C43" s="17">
        <f t="shared" si="6"/>
        <v>85</v>
      </c>
      <c r="D43" s="36"/>
      <c r="E43" s="19"/>
      <c r="F43" s="13"/>
    </row>
    <row r="44" spans="1:6" ht="17.25">
      <c r="A44" s="81">
        <f t="shared" si="5"/>
        <v>86</v>
      </c>
      <c r="B44" s="82"/>
      <c r="C44" s="17">
        <f t="shared" si="6"/>
        <v>86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87</v>
      </c>
      <c r="B46" s="82"/>
      <c r="C46" s="15">
        <f>C44+1</f>
        <v>87</v>
      </c>
      <c r="D46" s="36"/>
      <c r="E46" s="19"/>
      <c r="F46" s="13"/>
    </row>
    <row r="47" spans="1:6" ht="17.25">
      <c r="A47" s="81">
        <f aca="true" t="shared" si="7" ref="A47:A52">A46+1</f>
        <v>88</v>
      </c>
      <c r="B47" s="82"/>
      <c r="C47" s="15">
        <f aca="true" t="shared" si="8" ref="C47:C52">C46+1</f>
        <v>88</v>
      </c>
      <c r="D47" s="36"/>
      <c r="E47" s="19"/>
      <c r="F47" s="13"/>
    </row>
    <row r="48" spans="1:6" ht="17.25">
      <c r="A48" s="81">
        <f t="shared" si="7"/>
        <v>89</v>
      </c>
      <c r="B48" s="82"/>
      <c r="C48" s="15">
        <f t="shared" si="8"/>
        <v>89</v>
      </c>
      <c r="D48" s="36"/>
      <c r="E48" s="19"/>
      <c r="F48" s="13"/>
    </row>
    <row r="49" spans="1:6" ht="17.25">
      <c r="A49" s="81">
        <f t="shared" si="7"/>
        <v>90</v>
      </c>
      <c r="B49" s="82"/>
      <c r="C49" s="15">
        <f t="shared" si="8"/>
        <v>90</v>
      </c>
      <c r="D49" s="36"/>
      <c r="E49" s="19"/>
      <c r="F49" s="13"/>
    </row>
    <row r="50" spans="1:6" ht="17.25">
      <c r="A50" s="81">
        <f t="shared" si="7"/>
        <v>91</v>
      </c>
      <c r="B50" s="82"/>
      <c r="C50" s="15">
        <f t="shared" si="8"/>
        <v>91</v>
      </c>
      <c r="D50" s="36"/>
      <c r="E50" s="19"/>
      <c r="F50" s="13"/>
    </row>
    <row r="51" spans="1:6" ht="17.25">
      <c r="A51" s="81">
        <f t="shared" si="7"/>
        <v>92</v>
      </c>
      <c r="B51" s="82"/>
      <c r="C51" s="15">
        <f t="shared" si="8"/>
        <v>92</v>
      </c>
      <c r="D51" s="36"/>
      <c r="E51" s="19"/>
      <c r="F51" s="13"/>
    </row>
    <row r="52" spans="1:6" ht="17.25">
      <c r="A52" s="81">
        <f t="shared" si="7"/>
        <v>93</v>
      </c>
      <c r="B52" s="82"/>
      <c r="C52" s="15">
        <f t="shared" si="8"/>
        <v>93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94</v>
      </c>
      <c r="B54" s="82"/>
      <c r="C54" s="15">
        <f>C52+1</f>
        <v>94</v>
      </c>
      <c r="D54" s="36"/>
      <c r="E54" s="19"/>
      <c r="F54" s="13"/>
    </row>
    <row r="55" spans="1:6" ht="17.25">
      <c r="A55" s="81">
        <f aca="true" t="shared" si="9" ref="A55:A60">A54+1</f>
        <v>95</v>
      </c>
      <c r="B55" s="82"/>
      <c r="C55" s="15">
        <f aca="true" t="shared" si="10" ref="C55:C60">C54+1</f>
        <v>95</v>
      </c>
      <c r="D55" s="36"/>
      <c r="E55" s="19"/>
      <c r="F55" s="13"/>
    </row>
    <row r="56" spans="1:6" ht="17.25">
      <c r="A56" s="81">
        <f t="shared" si="9"/>
        <v>96</v>
      </c>
      <c r="B56" s="82"/>
      <c r="C56" s="15">
        <f t="shared" si="10"/>
        <v>96</v>
      </c>
      <c r="D56" s="36"/>
      <c r="E56" s="19"/>
      <c r="F56" s="13"/>
    </row>
    <row r="57" spans="1:6" ht="17.25">
      <c r="A57" s="81">
        <f t="shared" si="9"/>
        <v>97</v>
      </c>
      <c r="B57" s="82"/>
      <c r="C57" s="15">
        <f t="shared" si="10"/>
        <v>97</v>
      </c>
      <c r="D57" s="36"/>
      <c r="E57" s="19"/>
      <c r="F57" s="13"/>
    </row>
    <row r="58" spans="1:6" ht="17.25">
      <c r="A58" s="81">
        <f t="shared" si="9"/>
        <v>98</v>
      </c>
      <c r="B58" s="82"/>
      <c r="C58" s="15">
        <f t="shared" si="10"/>
        <v>98</v>
      </c>
      <c r="D58" s="36"/>
      <c r="E58" s="19"/>
      <c r="F58" s="13"/>
    </row>
    <row r="59" spans="1:6" ht="17.25">
      <c r="A59" s="81">
        <f t="shared" si="9"/>
        <v>99</v>
      </c>
      <c r="B59" s="82"/>
      <c r="C59" s="15">
        <f t="shared" si="10"/>
        <v>99</v>
      </c>
      <c r="D59" s="36"/>
      <c r="E59" s="19"/>
      <c r="F59" s="13"/>
    </row>
    <row r="60" spans="1:6" ht="17.25">
      <c r="A60" s="81">
        <f t="shared" si="9"/>
        <v>100</v>
      </c>
      <c r="B60" s="82"/>
      <c r="C60" s="15">
        <f t="shared" si="10"/>
        <v>100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Mars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Mars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Mars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82</v>
      </c>
      <c r="H5" s="67" t="str">
        <f>IF(PJour=91,"M4",A12)</f>
        <v>M4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commencer'!F15)+3,1)</f>
        <v>91</v>
      </c>
      <c r="S6" s="6">
        <f>DATE(YEAR('Avant de commencer'!F15),MONTH('Avant de commencer'!F15)+4,1)-1</f>
        <v>120</v>
      </c>
    </row>
    <row r="7" spans="1:18" ht="16.5">
      <c r="A7" s="65"/>
      <c r="B7" s="65"/>
      <c r="C7" s="65"/>
      <c r="D7" s="12"/>
      <c r="F7" s="31"/>
      <c r="R7" s="1">
        <f>PJour</f>
        <v>91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Avril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87</v>
      </c>
      <c r="B14" s="85">
        <f>PJour-WEEKDAY(PJour,3)</f>
        <v>87</v>
      </c>
      <c r="C14" s="15">
        <f>PJour-WEEKDAY(PJour,3)</f>
        <v>87</v>
      </c>
      <c r="D14" s="36"/>
      <c r="E14" s="16"/>
      <c r="F14" s="29"/>
      <c r="G14" s="30"/>
    </row>
    <row r="15" spans="1:7" ht="17.25">
      <c r="A15" s="81">
        <f aca="true" t="shared" si="0" ref="A15:C20">A14+1</f>
        <v>88</v>
      </c>
      <c r="B15" s="85">
        <f t="shared" si="0"/>
        <v>88</v>
      </c>
      <c r="C15" s="15">
        <f>C14+1</f>
        <v>88</v>
      </c>
      <c r="D15" s="36"/>
      <c r="E15" s="16"/>
      <c r="F15" s="29"/>
      <c r="G15" s="30"/>
    </row>
    <row r="16" spans="1:10" ht="17.25">
      <c r="A16" s="81">
        <f t="shared" si="0"/>
        <v>89</v>
      </c>
      <c r="B16" s="85">
        <f t="shared" si="0"/>
        <v>89</v>
      </c>
      <c r="C16" s="15">
        <f t="shared" si="0"/>
        <v>89</v>
      </c>
      <c r="D16" s="36"/>
      <c r="E16" s="16"/>
      <c r="F16" s="29"/>
      <c r="G16" s="30"/>
      <c r="J16" s="27"/>
    </row>
    <row r="17" spans="1:7" ht="17.25">
      <c r="A17" s="81">
        <f t="shared" si="0"/>
        <v>90</v>
      </c>
      <c r="B17" s="85">
        <f t="shared" si="0"/>
        <v>90</v>
      </c>
      <c r="C17" s="15">
        <f t="shared" si="0"/>
        <v>90</v>
      </c>
      <c r="D17" s="36"/>
      <c r="E17" s="16"/>
      <c r="F17" s="29"/>
      <c r="G17" s="30"/>
    </row>
    <row r="18" spans="1:7" ht="17.25">
      <c r="A18" s="81">
        <f t="shared" si="0"/>
        <v>91</v>
      </c>
      <c r="B18" s="85">
        <f t="shared" si="0"/>
        <v>91</v>
      </c>
      <c r="C18" s="15">
        <f t="shared" si="0"/>
        <v>91</v>
      </c>
      <c r="D18" s="36"/>
      <c r="E18" s="16"/>
      <c r="F18" s="29"/>
      <c r="G18" s="30"/>
    </row>
    <row r="19" spans="1:7" ht="17.25">
      <c r="A19" s="86">
        <f t="shared" si="0"/>
        <v>92</v>
      </c>
      <c r="B19" s="87">
        <f t="shared" si="0"/>
        <v>92</v>
      </c>
      <c r="C19" s="17">
        <f t="shared" si="0"/>
        <v>92</v>
      </c>
      <c r="D19" s="36"/>
      <c r="E19" s="16"/>
      <c r="F19" s="29"/>
      <c r="G19" s="30"/>
    </row>
    <row r="20" spans="1:7" ht="17.25">
      <c r="A20" s="86">
        <f t="shared" si="0"/>
        <v>93</v>
      </c>
      <c r="B20" s="87">
        <f t="shared" si="0"/>
        <v>93</v>
      </c>
      <c r="C20" s="17">
        <f>C19+1</f>
        <v>93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94</v>
      </c>
      <c r="B22" s="82"/>
      <c r="C22" s="15">
        <f>C20+1</f>
        <v>94</v>
      </c>
      <c r="D22" s="36"/>
      <c r="E22" s="16"/>
      <c r="F22" s="13"/>
    </row>
    <row r="23" spans="1:6" ht="17.25">
      <c r="A23" s="81">
        <f aca="true" t="shared" si="1" ref="A23:A28">A22+1</f>
        <v>95</v>
      </c>
      <c r="B23" s="82"/>
      <c r="C23" s="15">
        <f aca="true" t="shared" si="2" ref="C23:C28">C22+1</f>
        <v>95</v>
      </c>
      <c r="D23" s="36"/>
      <c r="E23" s="16"/>
      <c r="F23" s="13"/>
    </row>
    <row r="24" spans="1:6" ht="17.25">
      <c r="A24" s="81">
        <f t="shared" si="1"/>
        <v>96</v>
      </c>
      <c r="B24" s="82"/>
      <c r="C24" s="15">
        <f t="shared" si="2"/>
        <v>96</v>
      </c>
      <c r="D24" s="36"/>
      <c r="E24" s="16"/>
      <c r="F24" s="13"/>
    </row>
    <row r="25" spans="1:6" ht="17.25">
      <c r="A25" s="81">
        <f t="shared" si="1"/>
        <v>97</v>
      </c>
      <c r="B25" s="82"/>
      <c r="C25" s="15">
        <f t="shared" si="2"/>
        <v>97</v>
      </c>
      <c r="D25" s="36"/>
      <c r="E25" s="16"/>
      <c r="F25" s="13"/>
    </row>
    <row r="26" spans="1:6" ht="17.25">
      <c r="A26" s="81">
        <f t="shared" si="1"/>
        <v>98</v>
      </c>
      <c r="B26" s="82"/>
      <c r="C26" s="15">
        <f t="shared" si="2"/>
        <v>98</v>
      </c>
      <c r="D26" s="36"/>
      <c r="E26" s="19"/>
      <c r="F26" s="13"/>
    </row>
    <row r="27" spans="1:6" ht="17.25">
      <c r="A27" s="81">
        <f t="shared" si="1"/>
        <v>99</v>
      </c>
      <c r="B27" s="82"/>
      <c r="C27" s="17">
        <f t="shared" si="2"/>
        <v>99</v>
      </c>
      <c r="D27" s="36"/>
      <c r="E27" s="19"/>
      <c r="F27" s="13"/>
    </row>
    <row r="28" spans="1:6" ht="17.25">
      <c r="A28" s="81">
        <f t="shared" si="1"/>
        <v>100</v>
      </c>
      <c r="B28" s="82"/>
      <c r="C28" s="17">
        <f t="shared" si="2"/>
        <v>100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101</v>
      </c>
      <c r="B30" s="82"/>
      <c r="C30" s="15">
        <f>C28+1</f>
        <v>101</v>
      </c>
      <c r="D30" s="36"/>
      <c r="E30" s="19"/>
      <c r="F30" s="13"/>
    </row>
    <row r="31" spans="1:6" ht="17.25">
      <c r="A31" s="81">
        <f aca="true" t="shared" si="3" ref="A31:A36">A30+1</f>
        <v>102</v>
      </c>
      <c r="B31" s="82"/>
      <c r="C31" s="15">
        <f aca="true" t="shared" si="4" ref="C31:C36">C30+1</f>
        <v>102</v>
      </c>
      <c r="D31" s="36"/>
      <c r="E31" s="19"/>
      <c r="F31" s="13"/>
    </row>
    <row r="32" spans="1:6" ht="17.25">
      <c r="A32" s="81">
        <f t="shared" si="3"/>
        <v>103</v>
      </c>
      <c r="B32" s="82"/>
      <c r="C32" s="15">
        <f t="shared" si="4"/>
        <v>103</v>
      </c>
      <c r="D32" s="36"/>
      <c r="E32" s="19"/>
      <c r="F32" s="13"/>
    </row>
    <row r="33" spans="1:6" ht="17.25">
      <c r="A33" s="81">
        <f t="shared" si="3"/>
        <v>104</v>
      </c>
      <c r="B33" s="82"/>
      <c r="C33" s="15">
        <f t="shared" si="4"/>
        <v>104</v>
      </c>
      <c r="D33" s="36"/>
      <c r="E33" s="19"/>
      <c r="F33" s="13"/>
    </row>
    <row r="34" spans="1:6" ht="17.25">
      <c r="A34" s="81">
        <f t="shared" si="3"/>
        <v>105</v>
      </c>
      <c r="B34" s="82"/>
      <c r="C34" s="15">
        <f t="shared" si="4"/>
        <v>105</v>
      </c>
      <c r="D34" s="36"/>
      <c r="E34" s="19"/>
      <c r="F34" s="13"/>
    </row>
    <row r="35" spans="1:6" ht="17.25">
      <c r="A35" s="81">
        <f t="shared" si="3"/>
        <v>106</v>
      </c>
      <c r="B35" s="82"/>
      <c r="C35" s="17">
        <f t="shared" si="4"/>
        <v>106</v>
      </c>
      <c r="D35" s="36"/>
      <c r="E35" s="19"/>
      <c r="F35" s="13"/>
    </row>
    <row r="36" spans="1:6" ht="17.25">
      <c r="A36" s="81">
        <f t="shared" si="3"/>
        <v>107</v>
      </c>
      <c r="B36" s="82"/>
      <c r="C36" s="17">
        <f t="shared" si="4"/>
        <v>107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108</v>
      </c>
      <c r="B38" s="82"/>
      <c r="C38" s="15">
        <f>C36+1</f>
        <v>108</v>
      </c>
      <c r="D38" s="36"/>
      <c r="E38" s="19"/>
      <c r="F38" s="13"/>
    </row>
    <row r="39" spans="1:6" ht="17.25">
      <c r="A39" s="81">
        <f aca="true" t="shared" si="5" ref="A39:A44">A38+1</f>
        <v>109</v>
      </c>
      <c r="B39" s="82"/>
      <c r="C39" s="15">
        <f aca="true" t="shared" si="6" ref="C39:C44">C38+1</f>
        <v>109</v>
      </c>
      <c r="D39" s="36"/>
      <c r="E39" s="19"/>
      <c r="F39" s="13"/>
    </row>
    <row r="40" spans="1:6" ht="17.25">
      <c r="A40" s="81">
        <f t="shared" si="5"/>
        <v>110</v>
      </c>
      <c r="B40" s="82"/>
      <c r="C40" s="15">
        <f t="shared" si="6"/>
        <v>110</v>
      </c>
      <c r="D40" s="36"/>
      <c r="E40" s="19"/>
      <c r="F40" s="13"/>
    </row>
    <row r="41" spans="1:6" ht="17.25">
      <c r="A41" s="81">
        <f t="shared" si="5"/>
        <v>111</v>
      </c>
      <c r="B41" s="82"/>
      <c r="C41" s="15">
        <f t="shared" si="6"/>
        <v>111</v>
      </c>
      <c r="D41" s="36"/>
      <c r="E41" s="19"/>
      <c r="F41" s="13"/>
    </row>
    <row r="42" spans="1:6" ht="17.25">
      <c r="A42" s="81">
        <f t="shared" si="5"/>
        <v>112</v>
      </c>
      <c r="B42" s="82"/>
      <c r="C42" s="15">
        <f t="shared" si="6"/>
        <v>112</v>
      </c>
      <c r="D42" s="36"/>
      <c r="E42" s="19"/>
      <c r="F42" s="13"/>
    </row>
    <row r="43" spans="1:6" ht="17.25">
      <c r="A43" s="81">
        <f t="shared" si="5"/>
        <v>113</v>
      </c>
      <c r="B43" s="82"/>
      <c r="C43" s="17">
        <f t="shared" si="6"/>
        <v>113</v>
      </c>
      <c r="D43" s="36"/>
      <c r="E43" s="19"/>
      <c r="F43" s="13"/>
    </row>
    <row r="44" spans="1:6" ht="17.25">
      <c r="A44" s="81">
        <f t="shared" si="5"/>
        <v>114</v>
      </c>
      <c r="B44" s="82"/>
      <c r="C44" s="17">
        <f t="shared" si="6"/>
        <v>114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115</v>
      </c>
      <c r="B46" s="82"/>
      <c r="C46" s="15">
        <f>C44+1</f>
        <v>115</v>
      </c>
      <c r="D46" s="36"/>
      <c r="E46" s="19"/>
      <c r="F46" s="13"/>
    </row>
    <row r="47" spans="1:6" ht="17.25">
      <c r="A47" s="81">
        <f aca="true" t="shared" si="7" ref="A47:A52">A46+1</f>
        <v>116</v>
      </c>
      <c r="B47" s="82"/>
      <c r="C47" s="15">
        <f aca="true" t="shared" si="8" ref="C47:C52">C46+1</f>
        <v>116</v>
      </c>
      <c r="D47" s="36"/>
      <c r="E47" s="19"/>
      <c r="F47" s="13"/>
    </row>
    <row r="48" spans="1:6" ht="17.25">
      <c r="A48" s="81">
        <f t="shared" si="7"/>
        <v>117</v>
      </c>
      <c r="B48" s="82"/>
      <c r="C48" s="15">
        <f t="shared" si="8"/>
        <v>117</v>
      </c>
      <c r="D48" s="36"/>
      <c r="E48" s="19"/>
      <c r="F48" s="13"/>
    </row>
    <row r="49" spans="1:6" ht="17.25">
      <c r="A49" s="81">
        <f t="shared" si="7"/>
        <v>118</v>
      </c>
      <c r="B49" s="82"/>
      <c r="C49" s="15">
        <f t="shared" si="8"/>
        <v>118</v>
      </c>
      <c r="D49" s="36"/>
      <c r="E49" s="19"/>
      <c r="F49" s="13"/>
    </row>
    <row r="50" spans="1:6" ht="17.25">
      <c r="A50" s="81">
        <f t="shared" si="7"/>
        <v>119</v>
      </c>
      <c r="B50" s="82"/>
      <c r="C50" s="15">
        <f t="shared" si="8"/>
        <v>119</v>
      </c>
      <c r="D50" s="36"/>
      <c r="E50" s="19"/>
      <c r="F50" s="13"/>
    </row>
    <row r="51" spans="1:6" ht="17.25">
      <c r="A51" s="81">
        <f t="shared" si="7"/>
        <v>120</v>
      </c>
      <c r="B51" s="82"/>
      <c r="C51" s="15">
        <f t="shared" si="8"/>
        <v>120</v>
      </c>
      <c r="D51" s="36"/>
      <c r="E51" s="19"/>
      <c r="F51" s="13"/>
    </row>
    <row r="52" spans="1:6" ht="17.25">
      <c r="A52" s="81">
        <f t="shared" si="7"/>
        <v>121</v>
      </c>
      <c r="B52" s="82"/>
      <c r="C52" s="15">
        <f t="shared" si="8"/>
        <v>121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122</v>
      </c>
      <c r="B54" s="82"/>
      <c r="C54" s="15">
        <f>C52+1</f>
        <v>122</v>
      </c>
      <c r="D54" s="36"/>
      <c r="E54" s="19"/>
      <c r="F54" s="13"/>
    </row>
    <row r="55" spans="1:6" ht="17.25">
      <c r="A55" s="81">
        <f aca="true" t="shared" si="9" ref="A55:A60">A54+1</f>
        <v>123</v>
      </c>
      <c r="B55" s="82"/>
      <c r="C55" s="15">
        <f aca="true" t="shared" si="10" ref="C55:C60">C54+1</f>
        <v>123</v>
      </c>
      <c r="D55" s="36"/>
      <c r="E55" s="19"/>
      <c r="F55" s="13"/>
    </row>
    <row r="56" spans="1:6" ht="17.25">
      <c r="A56" s="81">
        <f t="shared" si="9"/>
        <v>124</v>
      </c>
      <c r="B56" s="82"/>
      <c r="C56" s="15">
        <f t="shared" si="10"/>
        <v>124</v>
      </c>
      <c r="D56" s="36"/>
      <c r="E56" s="19"/>
      <c r="F56" s="13"/>
    </row>
    <row r="57" spans="1:6" ht="17.25">
      <c r="A57" s="81">
        <f t="shared" si="9"/>
        <v>125</v>
      </c>
      <c r="B57" s="82"/>
      <c r="C57" s="15">
        <f t="shared" si="10"/>
        <v>125</v>
      </c>
      <c r="D57" s="36"/>
      <c r="E57" s="19"/>
      <c r="F57" s="13"/>
    </row>
    <row r="58" spans="1:6" ht="17.25">
      <c r="A58" s="81">
        <f t="shared" si="9"/>
        <v>126</v>
      </c>
      <c r="B58" s="82"/>
      <c r="C58" s="15">
        <f t="shared" si="10"/>
        <v>126</v>
      </c>
      <c r="D58" s="36"/>
      <c r="E58" s="19"/>
      <c r="F58" s="13"/>
    </row>
    <row r="59" spans="1:6" ht="17.25">
      <c r="A59" s="81">
        <f t="shared" si="9"/>
        <v>127</v>
      </c>
      <c r="B59" s="82"/>
      <c r="C59" s="15">
        <f t="shared" si="10"/>
        <v>127</v>
      </c>
      <c r="D59" s="36"/>
      <c r="E59" s="19"/>
      <c r="F59" s="13"/>
    </row>
    <row r="60" spans="1:6" ht="17.25">
      <c r="A60" s="81">
        <f t="shared" si="9"/>
        <v>128</v>
      </c>
      <c r="B60" s="82"/>
      <c r="C60" s="15">
        <f t="shared" si="10"/>
        <v>128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Avril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Avril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Avril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81</v>
      </c>
      <c r="H5" s="67" t="str">
        <f>IF(PJour=121,"M5",A12)</f>
        <v>M5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commencer'!F15)+4,1)</f>
        <v>121</v>
      </c>
      <c r="S6" s="6">
        <f>DATE(YEAR('Avant de commencer'!F15),MONTH('Avant de commencer'!F15)+5,1)-1</f>
        <v>151</v>
      </c>
    </row>
    <row r="7" spans="1:18" ht="16.5">
      <c r="A7" s="65"/>
      <c r="B7" s="65"/>
      <c r="C7" s="65"/>
      <c r="D7" s="12"/>
      <c r="F7" s="31"/>
      <c r="R7" s="1">
        <f>PJour</f>
        <v>121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Mai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115</v>
      </c>
      <c r="B14" s="85">
        <f>PJour-WEEKDAY(PJour,3)</f>
        <v>115</v>
      </c>
      <c r="C14" s="15">
        <f>PJour-WEEKDAY(PJour,3)</f>
        <v>115</v>
      </c>
      <c r="D14" s="36"/>
      <c r="E14" s="16"/>
      <c r="F14" s="29"/>
      <c r="G14" s="30"/>
    </row>
    <row r="15" spans="1:7" ht="17.25">
      <c r="A15" s="81">
        <f aca="true" t="shared" si="0" ref="A15:C20">A14+1</f>
        <v>116</v>
      </c>
      <c r="B15" s="85">
        <f t="shared" si="0"/>
        <v>116</v>
      </c>
      <c r="C15" s="15">
        <f>C14+1</f>
        <v>116</v>
      </c>
      <c r="D15" s="36"/>
      <c r="E15" s="16"/>
      <c r="F15" s="29"/>
      <c r="G15" s="30"/>
    </row>
    <row r="16" spans="1:10" ht="17.25">
      <c r="A16" s="81">
        <f t="shared" si="0"/>
        <v>117</v>
      </c>
      <c r="B16" s="85">
        <f t="shared" si="0"/>
        <v>117</v>
      </c>
      <c r="C16" s="15">
        <f t="shared" si="0"/>
        <v>117</v>
      </c>
      <c r="D16" s="36"/>
      <c r="E16" s="16"/>
      <c r="F16" s="29"/>
      <c r="G16" s="30"/>
      <c r="J16" s="27"/>
    </row>
    <row r="17" spans="1:7" ht="17.25">
      <c r="A17" s="81">
        <f t="shared" si="0"/>
        <v>118</v>
      </c>
      <c r="B17" s="85">
        <f t="shared" si="0"/>
        <v>118</v>
      </c>
      <c r="C17" s="15">
        <f t="shared" si="0"/>
        <v>118</v>
      </c>
      <c r="D17" s="36"/>
      <c r="E17" s="16"/>
      <c r="F17" s="29"/>
      <c r="G17" s="30"/>
    </row>
    <row r="18" spans="1:7" ht="17.25">
      <c r="A18" s="81">
        <f t="shared" si="0"/>
        <v>119</v>
      </c>
      <c r="B18" s="85">
        <f t="shared" si="0"/>
        <v>119</v>
      </c>
      <c r="C18" s="15">
        <f t="shared" si="0"/>
        <v>119</v>
      </c>
      <c r="D18" s="36"/>
      <c r="E18" s="16"/>
      <c r="F18" s="29"/>
      <c r="G18" s="30"/>
    </row>
    <row r="19" spans="1:7" ht="17.25">
      <c r="A19" s="86">
        <f t="shared" si="0"/>
        <v>120</v>
      </c>
      <c r="B19" s="87">
        <f t="shared" si="0"/>
        <v>120</v>
      </c>
      <c r="C19" s="17">
        <f t="shared" si="0"/>
        <v>120</v>
      </c>
      <c r="D19" s="36"/>
      <c r="E19" s="16"/>
      <c r="F19" s="29"/>
      <c r="G19" s="30"/>
    </row>
    <row r="20" spans="1:7" ht="17.25">
      <c r="A20" s="86">
        <f t="shared" si="0"/>
        <v>121</v>
      </c>
      <c r="B20" s="87">
        <f t="shared" si="0"/>
        <v>121</v>
      </c>
      <c r="C20" s="17">
        <f>C19+1</f>
        <v>121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122</v>
      </c>
      <c r="B22" s="82"/>
      <c r="C22" s="15">
        <f>C20+1</f>
        <v>122</v>
      </c>
      <c r="D22" s="36"/>
      <c r="E22" s="16"/>
      <c r="F22" s="13"/>
    </row>
    <row r="23" spans="1:6" ht="17.25">
      <c r="A23" s="81">
        <f aca="true" t="shared" si="1" ref="A23:A28">A22+1</f>
        <v>123</v>
      </c>
      <c r="B23" s="82"/>
      <c r="C23" s="15">
        <f aca="true" t="shared" si="2" ref="C23:C28">C22+1</f>
        <v>123</v>
      </c>
      <c r="D23" s="36"/>
      <c r="E23" s="16"/>
      <c r="F23" s="13"/>
    </row>
    <row r="24" spans="1:6" ht="17.25">
      <c r="A24" s="81">
        <f t="shared" si="1"/>
        <v>124</v>
      </c>
      <c r="B24" s="82"/>
      <c r="C24" s="15">
        <f t="shared" si="2"/>
        <v>124</v>
      </c>
      <c r="D24" s="36"/>
      <c r="E24" s="16"/>
      <c r="F24" s="13"/>
    </row>
    <row r="25" spans="1:6" ht="17.25">
      <c r="A25" s="81">
        <f t="shared" si="1"/>
        <v>125</v>
      </c>
      <c r="B25" s="82"/>
      <c r="C25" s="15">
        <f t="shared" si="2"/>
        <v>125</v>
      </c>
      <c r="D25" s="36"/>
      <c r="E25" s="16"/>
      <c r="F25" s="13"/>
    </row>
    <row r="26" spans="1:6" ht="17.25">
      <c r="A26" s="81">
        <f t="shared" si="1"/>
        <v>126</v>
      </c>
      <c r="B26" s="82"/>
      <c r="C26" s="15">
        <f t="shared" si="2"/>
        <v>126</v>
      </c>
      <c r="D26" s="36"/>
      <c r="E26" s="19"/>
      <c r="F26" s="13"/>
    </row>
    <row r="27" spans="1:6" ht="17.25">
      <c r="A27" s="81">
        <f t="shared" si="1"/>
        <v>127</v>
      </c>
      <c r="B27" s="82"/>
      <c r="C27" s="17">
        <f t="shared" si="2"/>
        <v>127</v>
      </c>
      <c r="D27" s="36"/>
      <c r="E27" s="19"/>
      <c r="F27" s="13"/>
    </row>
    <row r="28" spans="1:6" ht="17.25">
      <c r="A28" s="81">
        <f t="shared" si="1"/>
        <v>128</v>
      </c>
      <c r="B28" s="82"/>
      <c r="C28" s="17">
        <f t="shared" si="2"/>
        <v>128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129</v>
      </c>
      <c r="B30" s="82"/>
      <c r="C30" s="15">
        <f>C28+1</f>
        <v>129</v>
      </c>
      <c r="D30" s="36"/>
      <c r="E30" s="19"/>
      <c r="F30" s="13"/>
    </row>
    <row r="31" spans="1:6" ht="17.25">
      <c r="A31" s="81">
        <f aca="true" t="shared" si="3" ref="A31:A36">A30+1</f>
        <v>130</v>
      </c>
      <c r="B31" s="82"/>
      <c r="C31" s="15">
        <f aca="true" t="shared" si="4" ref="C31:C36">C30+1</f>
        <v>130</v>
      </c>
      <c r="D31" s="36"/>
      <c r="E31" s="19"/>
      <c r="F31" s="13"/>
    </row>
    <row r="32" spans="1:6" ht="17.25">
      <c r="A32" s="81">
        <f t="shared" si="3"/>
        <v>131</v>
      </c>
      <c r="B32" s="82"/>
      <c r="C32" s="15">
        <f t="shared" si="4"/>
        <v>131</v>
      </c>
      <c r="D32" s="36"/>
      <c r="E32" s="19"/>
      <c r="F32" s="13"/>
    </row>
    <row r="33" spans="1:6" ht="17.25">
      <c r="A33" s="81">
        <f t="shared" si="3"/>
        <v>132</v>
      </c>
      <c r="B33" s="82"/>
      <c r="C33" s="15">
        <f t="shared" si="4"/>
        <v>132</v>
      </c>
      <c r="D33" s="36"/>
      <c r="E33" s="19"/>
      <c r="F33" s="13"/>
    </row>
    <row r="34" spans="1:6" ht="17.25">
      <c r="A34" s="81">
        <f t="shared" si="3"/>
        <v>133</v>
      </c>
      <c r="B34" s="82"/>
      <c r="C34" s="15">
        <f t="shared" si="4"/>
        <v>133</v>
      </c>
      <c r="D34" s="36"/>
      <c r="E34" s="19"/>
      <c r="F34" s="13"/>
    </row>
    <row r="35" spans="1:6" ht="17.25">
      <c r="A35" s="81">
        <f t="shared" si="3"/>
        <v>134</v>
      </c>
      <c r="B35" s="82"/>
      <c r="C35" s="17">
        <f t="shared" si="4"/>
        <v>134</v>
      </c>
      <c r="D35" s="36"/>
      <c r="E35" s="19"/>
      <c r="F35" s="13"/>
    </row>
    <row r="36" spans="1:6" ht="17.25">
      <c r="A36" s="81">
        <f t="shared" si="3"/>
        <v>135</v>
      </c>
      <c r="B36" s="82"/>
      <c r="C36" s="17">
        <f t="shared" si="4"/>
        <v>135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136</v>
      </c>
      <c r="B38" s="82"/>
      <c r="C38" s="15">
        <f>C36+1</f>
        <v>136</v>
      </c>
      <c r="D38" s="36"/>
      <c r="E38" s="19"/>
      <c r="F38" s="13"/>
    </row>
    <row r="39" spans="1:6" ht="17.25">
      <c r="A39" s="81">
        <f aca="true" t="shared" si="5" ref="A39:A44">A38+1</f>
        <v>137</v>
      </c>
      <c r="B39" s="82"/>
      <c r="C39" s="15">
        <f aca="true" t="shared" si="6" ref="C39:C44">C38+1</f>
        <v>137</v>
      </c>
      <c r="D39" s="36"/>
      <c r="E39" s="19"/>
      <c r="F39" s="13"/>
    </row>
    <row r="40" spans="1:6" ht="17.25">
      <c r="A40" s="81">
        <f t="shared" si="5"/>
        <v>138</v>
      </c>
      <c r="B40" s="82"/>
      <c r="C40" s="15">
        <f t="shared" si="6"/>
        <v>138</v>
      </c>
      <c r="D40" s="36"/>
      <c r="E40" s="19"/>
      <c r="F40" s="13"/>
    </row>
    <row r="41" spans="1:6" ht="17.25">
      <c r="A41" s="81">
        <f t="shared" si="5"/>
        <v>139</v>
      </c>
      <c r="B41" s="82"/>
      <c r="C41" s="15">
        <f t="shared" si="6"/>
        <v>139</v>
      </c>
      <c r="D41" s="36"/>
      <c r="E41" s="19"/>
      <c r="F41" s="13"/>
    </row>
    <row r="42" spans="1:6" ht="17.25">
      <c r="A42" s="81">
        <f t="shared" si="5"/>
        <v>140</v>
      </c>
      <c r="B42" s="82"/>
      <c r="C42" s="15">
        <f t="shared" si="6"/>
        <v>140</v>
      </c>
      <c r="D42" s="36"/>
      <c r="E42" s="19"/>
      <c r="F42" s="13"/>
    </row>
    <row r="43" spans="1:6" ht="17.25">
      <c r="A43" s="81">
        <f t="shared" si="5"/>
        <v>141</v>
      </c>
      <c r="B43" s="82"/>
      <c r="C43" s="17">
        <f t="shared" si="6"/>
        <v>141</v>
      </c>
      <c r="D43" s="36"/>
      <c r="E43" s="19"/>
      <c r="F43" s="13"/>
    </row>
    <row r="44" spans="1:6" ht="17.25">
      <c r="A44" s="81">
        <f t="shared" si="5"/>
        <v>142</v>
      </c>
      <c r="B44" s="82"/>
      <c r="C44" s="17">
        <f t="shared" si="6"/>
        <v>142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143</v>
      </c>
      <c r="B46" s="82"/>
      <c r="C46" s="15">
        <f>C44+1</f>
        <v>143</v>
      </c>
      <c r="D46" s="36"/>
      <c r="E46" s="19"/>
      <c r="F46" s="13"/>
    </row>
    <row r="47" spans="1:6" ht="17.25">
      <c r="A47" s="81">
        <f aca="true" t="shared" si="7" ref="A47:A52">A46+1</f>
        <v>144</v>
      </c>
      <c r="B47" s="82"/>
      <c r="C47" s="15">
        <f aca="true" t="shared" si="8" ref="C47:C52">C46+1</f>
        <v>144</v>
      </c>
      <c r="D47" s="36"/>
      <c r="E47" s="19"/>
      <c r="F47" s="13"/>
    </row>
    <row r="48" spans="1:6" ht="17.25">
      <c r="A48" s="81">
        <f t="shared" si="7"/>
        <v>145</v>
      </c>
      <c r="B48" s="82"/>
      <c r="C48" s="15">
        <f t="shared" si="8"/>
        <v>145</v>
      </c>
      <c r="D48" s="36"/>
      <c r="E48" s="19"/>
      <c r="F48" s="13"/>
    </row>
    <row r="49" spans="1:6" ht="17.25">
      <c r="A49" s="81">
        <f t="shared" si="7"/>
        <v>146</v>
      </c>
      <c r="B49" s="82"/>
      <c r="C49" s="15">
        <f t="shared" si="8"/>
        <v>146</v>
      </c>
      <c r="D49" s="36"/>
      <c r="E49" s="19"/>
      <c r="F49" s="13"/>
    </row>
    <row r="50" spans="1:6" ht="17.25">
      <c r="A50" s="81">
        <f t="shared" si="7"/>
        <v>147</v>
      </c>
      <c r="B50" s="82"/>
      <c r="C50" s="15">
        <f t="shared" si="8"/>
        <v>147</v>
      </c>
      <c r="D50" s="36"/>
      <c r="E50" s="19"/>
      <c r="F50" s="13"/>
    </row>
    <row r="51" spans="1:6" ht="17.25">
      <c r="A51" s="81">
        <f t="shared" si="7"/>
        <v>148</v>
      </c>
      <c r="B51" s="82"/>
      <c r="C51" s="15">
        <f t="shared" si="8"/>
        <v>148</v>
      </c>
      <c r="D51" s="36"/>
      <c r="E51" s="19"/>
      <c r="F51" s="13"/>
    </row>
    <row r="52" spans="1:6" ht="17.25">
      <c r="A52" s="81">
        <f t="shared" si="7"/>
        <v>149</v>
      </c>
      <c r="B52" s="82"/>
      <c r="C52" s="15">
        <f t="shared" si="8"/>
        <v>149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150</v>
      </c>
      <c r="B54" s="82"/>
      <c r="C54" s="15">
        <f>C52+1</f>
        <v>150</v>
      </c>
      <c r="D54" s="36"/>
      <c r="E54" s="19"/>
      <c r="F54" s="13"/>
    </row>
    <row r="55" spans="1:6" ht="17.25">
      <c r="A55" s="81">
        <f aca="true" t="shared" si="9" ref="A55:A60">A54+1</f>
        <v>151</v>
      </c>
      <c r="B55" s="82"/>
      <c r="C55" s="15">
        <f aca="true" t="shared" si="10" ref="C55:C60">C54+1</f>
        <v>151</v>
      </c>
      <c r="D55" s="36"/>
      <c r="E55" s="19"/>
      <c r="F55" s="13"/>
    </row>
    <row r="56" spans="1:6" ht="17.25">
      <c r="A56" s="81">
        <f t="shared" si="9"/>
        <v>152</v>
      </c>
      <c r="B56" s="82"/>
      <c r="C56" s="15">
        <f t="shared" si="10"/>
        <v>152</v>
      </c>
      <c r="D56" s="36"/>
      <c r="E56" s="19"/>
      <c r="F56" s="13"/>
    </row>
    <row r="57" spans="1:6" ht="17.25">
      <c r="A57" s="81">
        <f t="shared" si="9"/>
        <v>153</v>
      </c>
      <c r="B57" s="82"/>
      <c r="C57" s="15">
        <f t="shared" si="10"/>
        <v>153</v>
      </c>
      <c r="D57" s="36"/>
      <c r="E57" s="19"/>
      <c r="F57" s="13"/>
    </row>
    <row r="58" spans="1:6" ht="17.25">
      <c r="A58" s="81">
        <f t="shared" si="9"/>
        <v>154</v>
      </c>
      <c r="B58" s="82"/>
      <c r="C58" s="15">
        <f t="shared" si="10"/>
        <v>154</v>
      </c>
      <c r="D58" s="36"/>
      <c r="E58" s="19"/>
      <c r="F58" s="13"/>
    </row>
    <row r="59" spans="1:6" ht="17.25">
      <c r="A59" s="81">
        <f t="shared" si="9"/>
        <v>155</v>
      </c>
      <c r="B59" s="82"/>
      <c r="C59" s="15">
        <f t="shared" si="10"/>
        <v>155</v>
      </c>
      <c r="D59" s="36"/>
      <c r="E59" s="19"/>
      <c r="F59" s="13"/>
    </row>
    <row r="60" spans="1:6" ht="17.25">
      <c r="A60" s="81">
        <f t="shared" si="9"/>
        <v>156</v>
      </c>
      <c r="B60" s="82"/>
      <c r="C60" s="15">
        <f t="shared" si="10"/>
        <v>156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Mai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Mai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Mai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80</v>
      </c>
      <c r="H5" s="67" t="str">
        <f>IF(PJour=152,"M6",A12)</f>
        <v>M6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commencer'!F15)+5,1)</f>
        <v>152</v>
      </c>
      <c r="S6" s="6">
        <f>DATE(YEAR('Avant de commencer'!F15),MONTH('Avant de commencer'!F15)+6,1)-1</f>
        <v>181</v>
      </c>
    </row>
    <row r="7" spans="1:18" ht="16.5">
      <c r="A7" s="65"/>
      <c r="B7" s="65"/>
      <c r="C7" s="65"/>
      <c r="D7" s="12"/>
      <c r="F7" s="31"/>
      <c r="R7" s="1">
        <f>PJour</f>
        <v>152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Juin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150</v>
      </c>
      <c r="B14" s="85">
        <f>PJour-WEEKDAY(PJour,3)</f>
        <v>150</v>
      </c>
      <c r="C14" s="15">
        <f>PJour-WEEKDAY(PJour,3)</f>
        <v>150</v>
      </c>
      <c r="D14" s="36"/>
      <c r="E14" s="16"/>
      <c r="F14" s="29"/>
      <c r="G14" s="30"/>
    </row>
    <row r="15" spans="1:7" ht="17.25">
      <c r="A15" s="81">
        <f aca="true" t="shared" si="0" ref="A15:C20">A14+1</f>
        <v>151</v>
      </c>
      <c r="B15" s="85">
        <f t="shared" si="0"/>
        <v>151</v>
      </c>
      <c r="C15" s="15">
        <f>C14+1</f>
        <v>151</v>
      </c>
      <c r="D15" s="36"/>
      <c r="E15" s="16"/>
      <c r="F15" s="29"/>
      <c r="G15" s="30"/>
    </row>
    <row r="16" spans="1:10" ht="17.25">
      <c r="A16" s="81">
        <f t="shared" si="0"/>
        <v>152</v>
      </c>
      <c r="B16" s="85">
        <f t="shared" si="0"/>
        <v>152</v>
      </c>
      <c r="C16" s="15">
        <f t="shared" si="0"/>
        <v>152</v>
      </c>
      <c r="D16" s="36"/>
      <c r="E16" s="16"/>
      <c r="F16" s="29"/>
      <c r="G16" s="30"/>
      <c r="J16" s="27"/>
    </row>
    <row r="17" spans="1:7" ht="17.25">
      <c r="A17" s="81">
        <f t="shared" si="0"/>
        <v>153</v>
      </c>
      <c r="B17" s="85">
        <f t="shared" si="0"/>
        <v>153</v>
      </c>
      <c r="C17" s="15">
        <f t="shared" si="0"/>
        <v>153</v>
      </c>
      <c r="D17" s="36"/>
      <c r="E17" s="16"/>
      <c r="F17" s="29"/>
      <c r="G17" s="30"/>
    </row>
    <row r="18" spans="1:7" ht="17.25">
      <c r="A18" s="81">
        <f t="shared" si="0"/>
        <v>154</v>
      </c>
      <c r="B18" s="85">
        <f t="shared" si="0"/>
        <v>154</v>
      </c>
      <c r="C18" s="15">
        <f t="shared" si="0"/>
        <v>154</v>
      </c>
      <c r="D18" s="36"/>
      <c r="E18" s="16"/>
      <c r="F18" s="29"/>
      <c r="G18" s="30"/>
    </row>
    <row r="19" spans="1:7" ht="17.25">
      <c r="A19" s="86">
        <f t="shared" si="0"/>
        <v>155</v>
      </c>
      <c r="B19" s="87">
        <f t="shared" si="0"/>
        <v>155</v>
      </c>
      <c r="C19" s="17">
        <f t="shared" si="0"/>
        <v>155</v>
      </c>
      <c r="D19" s="36"/>
      <c r="E19" s="16"/>
      <c r="F19" s="29"/>
      <c r="G19" s="30"/>
    </row>
    <row r="20" spans="1:7" ht="17.25">
      <c r="A20" s="86">
        <f t="shared" si="0"/>
        <v>156</v>
      </c>
      <c r="B20" s="87">
        <f t="shared" si="0"/>
        <v>156</v>
      </c>
      <c r="C20" s="17">
        <f>C19+1</f>
        <v>156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157</v>
      </c>
      <c r="B22" s="82"/>
      <c r="C22" s="15">
        <f>C20+1</f>
        <v>157</v>
      </c>
      <c r="D22" s="36"/>
      <c r="E22" s="16"/>
      <c r="F22" s="13"/>
    </row>
    <row r="23" spans="1:6" ht="17.25">
      <c r="A23" s="81">
        <f aca="true" t="shared" si="1" ref="A23:A28">A22+1</f>
        <v>158</v>
      </c>
      <c r="B23" s="82"/>
      <c r="C23" s="15">
        <f aca="true" t="shared" si="2" ref="C23:C28">C22+1</f>
        <v>158</v>
      </c>
      <c r="D23" s="36"/>
      <c r="E23" s="16"/>
      <c r="F23" s="13"/>
    </row>
    <row r="24" spans="1:6" ht="17.25">
      <c r="A24" s="81">
        <f t="shared" si="1"/>
        <v>159</v>
      </c>
      <c r="B24" s="82"/>
      <c r="C24" s="15">
        <f t="shared" si="2"/>
        <v>159</v>
      </c>
      <c r="D24" s="36"/>
      <c r="E24" s="16"/>
      <c r="F24" s="13"/>
    </row>
    <row r="25" spans="1:6" ht="17.25">
      <c r="A25" s="81">
        <f t="shared" si="1"/>
        <v>160</v>
      </c>
      <c r="B25" s="82"/>
      <c r="C25" s="15">
        <f t="shared" si="2"/>
        <v>160</v>
      </c>
      <c r="D25" s="36"/>
      <c r="E25" s="16"/>
      <c r="F25" s="13"/>
    </row>
    <row r="26" spans="1:6" ht="17.25">
      <c r="A26" s="81">
        <f t="shared" si="1"/>
        <v>161</v>
      </c>
      <c r="B26" s="82"/>
      <c r="C26" s="15">
        <f t="shared" si="2"/>
        <v>161</v>
      </c>
      <c r="D26" s="36"/>
      <c r="E26" s="19"/>
      <c r="F26" s="13"/>
    </row>
    <row r="27" spans="1:6" ht="17.25">
      <c r="A27" s="81">
        <f t="shared" si="1"/>
        <v>162</v>
      </c>
      <c r="B27" s="82"/>
      <c r="C27" s="17">
        <f t="shared" si="2"/>
        <v>162</v>
      </c>
      <c r="D27" s="36"/>
      <c r="E27" s="19"/>
      <c r="F27" s="13"/>
    </row>
    <row r="28" spans="1:6" ht="17.25">
      <c r="A28" s="81">
        <f t="shared" si="1"/>
        <v>163</v>
      </c>
      <c r="B28" s="82"/>
      <c r="C28" s="17">
        <f t="shared" si="2"/>
        <v>163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164</v>
      </c>
      <c r="B30" s="82"/>
      <c r="C30" s="15">
        <f>C28+1</f>
        <v>164</v>
      </c>
      <c r="D30" s="36"/>
      <c r="E30" s="19"/>
      <c r="F30" s="13"/>
    </row>
    <row r="31" spans="1:6" ht="17.25">
      <c r="A31" s="81">
        <f aca="true" t="shared" si="3" ref="A31:A36">A30+1</f>
        <v>165</v>
      </c>
      <c r="B31" s="82"/>
      <c r="C31" s="15">
        <f aca="true" t="shared" si="4" ref="C31:C36">C30+1</f>
        <v>165</v>
      </c>
      <c r="D31" s="36"/>
      <c r="E31" s="19"/>
      <c r="F31" s="13"/>
    </row>
    <row r="32" spans="1:6" ht="17.25">
      <c r="A32" s="81">
        <f t="shared" si="3"/>
        <v>166</v>
      </c>
      <c r="B32" s="82"/>
      <c r="C32" s="15">
        <f t="shared" si="4"/>
        <v>166</v>
      </c>
      <c r="D32" s="36"/>
      <c r="E32" s="19"/>
      <c r="F32" s="13"/>
    </row>
    <row r="33" spans="1:6" ht="17.25">
      <c r="A33" s="81">
        <f t="shared" si="3"/>
        <v>167</v>
      </c>
      <c r="B33" s="82"/>
      <c r="C33" s="15">
        <f t="shared" si="4"/>
        <v>167</v>
      </c>
      <c r="D33" s="36"/>
      <c r="E33" s="19"/>
      <c r="F33" s="13"/>
    </row>
    <row r="34" spans="1:6" ht="17.25">
      <c r="A34" s="81">
        <f t="shared" si="3"/>
        <v>168</v>
      </c>
      <c r="B34" s="82"/>
      <c r="C34" s="15">
        <f t="shared" si="4"/>
        <v>168</v>
      </c>
      <c r="D34" s="36"/>
      <c r="E34" s="19"/>
      <c r="F34" s="13"/>
    </row>
    <row r="35" spans="1:6" ht="17.25">
      <c r="A35" s="81">
        <f t="shared" si="3"/>
        <v>169</v>
      </c>
      <c r="B35" s="82"/>
      <c r="C35" s="17">
        <f t="shared" si="4"/>
        <v>169</v>
      </c>
      <c r="D35" s="36"/>
      <c r="E35" s="19"/>
      <c r="F35" s="13"/>
    </row>
    <row r="36" spans="1:6" ht="17.25">
      <c r="A36" s="81">
        <f t="shared" si="3"/>
        <v>170</v>
      </c>
      <c r="B36" s="82"/>
      <c r="C36" s="17">
        <f t="shared" si="4"/>
        <v>170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171</v>
      </c>
      <c r="B38" s="82"/>
      <c r="C38" s="15">
        <f>C36+1</f>
        <v>171</v>
      </c>
      <c r="D38" s="36"/>
      <c r="E38" s="19"/>
      <c r="F38" s="13"/>
    </row>
    <row r="39" spans="1:6" ht="17.25">
      <c r="A39" s="81">
        <f aca="true" t="shared" si="5" ref="A39:A44">A38+1</f>
        <v>172</v>
      </c>
      <c r="B39" s="82"/>
      <c r="C39" s="15">
        <f aca="true" t="shared" si="6" ref="C39:C44">C38+1</f>
        <v>172</v>
      </c>
      <c r="D39" s="36"/>
      <c r="E39" s="19"/>
      <c r="F39" s="13"/>
    </row>
    <row r="40" spans="1:6" ht="17.25">
      <c r="A40" s="81">
        <f t="shared" si="5"/>
        <v>173</v>
      </c>
      <c r="B40" s="82"/>
      <c r="C40" s="15">
        <f t="shared" si="6"/>
        <v>173</v>
      </c>
      <c r="D40" s="36"/>
      <c r="E40" s="19"/>
      <c r="F40" s="13"/>
    </row>
    <row r="41" spans="1:6" ht="17.25">
      <c r="A41" s="81">
        <f t="shared" si="5"/>
        <v>174</v>
      </c>
      <c r="B41" s="82"/>
      <c r="C41" s="15">
        <f t="shared" si="6"/>
        <v>174</v>
      </c>
      <c r="D41" s="36"/>
      <c r="E41" s="19"/>
      <c r="F41" s="13"/>
    </row>
    <row r="42" spans="1:6" ht="17.25">
      <c r="A42" s="81">
        <f t="shared" si="5"/>
        <v>175</v>
      </c>
      <c r="B42" s="82"/>
      <c r="C42" s="15">
        <f t="shared" si="6"/>
        <v>175</v>
      </c>
      <c r="D42" s="36"/>
      <c r="E42" s="19"/>
      <c r="F42" s="13"/>
    </row>
    <row r="43" spans="1:6" ht="17.25">
      <c r="A43" s="81">
        <f t="shared" si="5"/>
        <v>176</v>
      </c>
      <c r="B43" s="82"/>
      <c r="C43" s="17">
        <f t="shared" si="6"/>
        <v>176</v>
      </c>
      <c r="D43" s="36"/>
      <c r="E43" s="19"/>
      <c r="F43" s="13"/>
    </row>
    <row r="44" spans="1:6" ht="17.25">
      <c r="A44" s="81">
        <f t="shared" si="5"/>
        <v>177</v>
      </c>
      <c r="B44" s="82"/>
      <c r="C44" s="17">
        <f t="shared" si="6"/>
        <v>177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178</v>
      </c>
      <c r="B46" s="82"/>
      <c r="C46" s="15">
        <f>C44+1</f>
        <v>178</v>
      </c>
      <c r="D46" s="36"/>
      <c r="E46" s="19"/>
      <c r="F46" s="13"/>
    </row>
    <row r="47" spans="1:6" ht="17.25">
      <c r="A47" s="81">
        <f aca="true" t="shared" si="7" ref="A47:A52">A46+1</f>
        <v>179</v>
      </c>
      <c r="B47" s="82"/>
      <c r="C47" s="15">
        <f aca="true" t="shared" si="8" ref="C47:C52">C46+1</f>
        <v>179</v>
      </c>
      <c r="D47" s="36"/>
      <c r="E47" s="19"/>
      <c r="F47" s="13"/>
    </row>
    <row r="48" spans="1:6" ht="17.25">
      <c r="A48" s="81">
        <f t="shared" si="7"/>
        <v>180</v>
      </c>
      <c r="B48" s="82"/>
      <c r="C48" s="15">
        <f t="shared" si="8"/>
        <v>180</v>
      </c>
      <c r="D48" s="36"/>
      <c r="E48" s="19"/>
      <c r="F48" s="13"/>
    </row>
    <row r="49" spans="1:6" ht="17.25">
      <c r="A49" s="81">
        <f t="shared" si="7"/>
        <v>181</v>
      </c>
      <c r="B49" s="82"/>
      <c r="C49" s="15">
        <f t="shared" si="8"/>
        <v>181</v>
      </c>
      <c r="D49" s="36"/>
      <c r="E49" s="19"/>
      <c r="F49" s="13"/>
    </row>
    <row r="50" spans="1:6" ht="17.25">
      <c r="A50" s="81">
        <f t="shared" si="7"/>
        <v>182</v>
      </c>
      <c r="B50" s="82"/>
      <c r="C50" s="15">
        <f t="shared" si="8"/>
        <v>182</v>
      </c>
      <c r="D50" s="36"/>
      <c r="E50" s="19"/>
      <c r="F50" s="13"/>
    </row>
    <row r="51" spans="1:6" ht="17.25">
      <c r="A51" s="81">
        <f t="shared" si="7"/>
        <v>183</v>
      </c>
      <c r="B51" s="82"/>
      <c r="C51" s="15">
        <f t="shared" si="8"/>
        <v>183</v>
      </c>
      <c r="D51" s="36"/>
      <c r="E51" s="19"/>
      <c r="F51" s="13"/>
    </row>
    <row r="52" spans="1:6" ht="17.25">
      <c r="A52" s="81">
        <f t="shared" si="7"/>
        <v>184</v>
      </c>
      <c r="B52" s="82"/>
      <c r="C52" s="15">
        <f t="shared" si="8"/>
        <v>184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185</v>
      </c>
      <c r="B54" s="82"/>
      <c r="C54" s="15">
        <f>C52+1</f>
        <v>185</v>
      </c>
      <c r="D54" s="36"/>
      <c r="E54" s="19"/>
      <c r="F54" s="13"/>
    </row>
    <row r="55" spans="1:6" ht="17.25">
      <c r="A55" s="81">
        <f aca="true" t="shared" si="9" ref="A55:A60">A54+1</f>
        <v>186</v>
      </c>
      <c r="B55" s="82"/>
      <c r="C55" s="15">
        <f aca="true" t="shared" si="10" ref="C55:C60">C54+1</f>
        <v>186</v>
      </c>
      <c r="D55" s="36"/>
      <c r="E55" s="19"/>
      <c r="F55" s="13"/>
    </row>
    <row r="56" spans="1:6" ht="17.25">
      <c r="A56" s="81">
        <f t="shared" si="9"/>
        <v>187</v>
      </c>
      <c r="B56" s="82"/>
      <c r="C56" s="15">
        <f t="shared" si="10"/>
        <v>187</v>
      </c>
      <c r="D56" s="36"/>
      <c r="E56" s="19"/>
      <c r="F56" s="13"/>
    </row>
    <row r="57" spans="1:6" ht="17.25">
      <c r="A57" s="81">
        <f t="shared" si="9"/>
        <v>188</v>
      </c>
      <c r="B57" s="82"/>
      <c r="C57" s="15">
        <f t="shared" si="10"/>
        <v>188</v>
      </c>
      <c r="D57" s="36"/>
      <c r="E57" s="19"/>
      <c r="F57" s="13"/>
    </row>
    <row r="58" spans="1:6" ht="17.25">
      <c r="A58" s="81">
        <f t="shared" si="9"/>
        <v>189</v>
      </c>
      <c r="B58" s="82"/>
      <c r="C58" s="15">
        <f t="shared" si="10"/>
        <v>189</v>
      </c>
      <c r="D58" s="36"/>
      <c r="E58" s="19"/>
      <c r="F58" s="13"/>
    </row>
    <row r="59" spans="1:6" ht="17.25">
      <c r="A59" s="81">
        <f t="shared" si="9"/>
        <v>190</v>
      </c>
      <c r="B59" s="82"/>
      <c r="C59" s="15">
        <f t="shared" si="10"/>
        <v>190</v>
      </c>
      <c r="D59" s="36"/>
      <c r="E59" s="19"/>
      <c r="F59" s="13"/>
    </row>
    <row r="60" spans="1:6" ht="17.25">
      <c r="A60" s="81">
        <f t="shared" si="9"/>
        <v>191</v>
      </c>
      <c r="B60" s="82"/>
      <c r="C60" s="15">
        <f t="shared" si="10"/>
        <v>191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Juin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Juin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Juin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79</v>
      </c>
      <c r="H5" s="67" t="str">
        <f>IF(PJour=182,"M7",A12)</f>
        <v>M7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commencer'!F15)+6,1)</f>
        <v>182</v>
      </c>
      <c r="S6" s="6">
        <f>DATE(YEAR('Avant de commencer'!F15),MONTH('Avant de commencer'!F15)+7,1)-1</f>
        <v>212</v>
      </c>
    </row>
    <row r="7" spans="1:18" ht="16.5">
      <c r="A7" s="65"/>
      <c r="B7" s="65"/>
      <c r="C7" s="65"/>
      <c r="D7" s="12"/>
      <c r="F7" s="31"/>
      <c r="R7" s="1">
        <f>PJour</f>
        <v>182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Juillet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178</v>
      </c>
      <c r="B14" s="85">
        <f>PJour-WEEKDAY(PJour,3)</f>
        <v>178</v>
      </c>
      <c r="C14" s="15">
        <f>PJour-WEEKDAY(PJour,3)</f>
        <v>178</v>
      </c>
      <c r="D14" s="36"/>
      <c r="E14" s="16"/>
      <c r="F14" s="29"/>
      <c r="G14" s="30"/>
    </row>
    <row r="15" spans="1:7" ht="17.25">
      <c r="A15" s="81">
        <f aca="true" t="shared" si="0" ref="A15:C20">A14+1</f>
        <v>179</v>
      </c>
      <c r="B15" s="85">
        <f t="shared" si="0"/>
        <v>179</v>
      </c>
      <c r="C15" s="15">
        <f>C14+1</f>
        <v>179</v>
      </c>
      <c r="D15" s="36"/>
      <c r="E15" s="16"/>
      <c r="F15" s="29"/>
      <c r="G15" s="30"/>
    </row>
    <row r="16" spans="1:10" ht="17.25">
      <c r="A16" s="81">
        <f t="shared" si="0"/>
        <v>180</v>
      </c>
      <c r="B16" s="85">
        <f t="shared" si="0"/>
        <v>180</v>
      </c>
      <c r="C16" s="15">
        <f t="shared" si="0"/>
        <v>180</v>
      </c>
      <c r="D16" s="36"/>
      <c r="E16" s="16"/>
      <c r="F16" s="29"/>
      <c r="G16" s="30"/>
      <c r="J16" s="27"/>
    </row>
    <row r="17" spans="1:7" ht="17.25">
      <c r="A17" s="81">
        <f t="shared" si="0"/>
        <v>181</v>
      </c>
      <c r="B17" s="85">
        <f t="shared" si="0"/>
        <v>181</v>
      </c>
      <c r="C17" s="15">
        <f t="shared" si="0"/>
        <v>181</v>
      </c>
      <c r="D17" s="36"/>
      <c r="E17" s="16"/>
      <c r="F17" s="29"/>
      <c r="G17" s="30"/>
    </row>
    <row r="18" spans="1:7" ht="17.25">
      <c r="A18" s="81">
        <f t="shared" si="0"/>
        <v>182</v>
      </c>
      <c r="B18" s="85">
        <f t="shared" si="0"/>
        <v>182</v>
      </c>
      <c r="C18" s="15">
        <f t="shared" si="0"/>
        <v>182</v>
      </c>
      <c r="D18" s="36"/>
      <c r="E18" s="16"/>
      <c r="F18" s="29"/>
      <c r="G18" s="30"/>
    </row>
    <row r="19" spans="1:7" ht="17.25">
      <c r="A19" s="86">
        <f t="shared" si="0"/>
        <v>183</v>
      </c>
      <c r="B19" s="87">
        <f t="shared" si="0"/>
        <v>183</v>
      </c>
      <c r="C19" s="17">
        <f t="shared" si="0"/>
        <v>183</v>
      </c>
      <c r="D19" s="36"/>
      <c r="E19" s="16"/>
      <c r="F19" s="29"/>
      <c r="G19" s="30"/>
    </row>
    <row r="20" spans="1:7" ht="17.25">
      <c r="A20" s="86">
        <f t="shared" si="0"/>
        <v>184</v>
      </c>
      <c r="B20" s="87">
        <f t="shared" si="0"/>
        <v>184</v>
      </c>
      <c r="C20" s="17">
        <f>C19+1</f>
        <v>184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185</v>
      </c>
      <c r="B22" s="82"/>
      <c r="C22" s="15">
        <f>C20+1</f>
        <v>185</v>
      </c>
      <c r="D22" s="36"/>
      <c r="E22" s="16"/>
      <c r="F22" s="13"/>
    </row>
    <row r="23" spans="1:6" ht="17.25">
      <c r="A23" s="81">
        <f aca="true" t="shared" si="1" ref="A23:A28">A22+1</f>
        <v>186</v>
      </c>
      <c r="B23" s="82"/>
      <c r="C23" s="15">
        <f aca="true" t="shared" si="2" ref="C23:C28">C22+1</f>
        <v>186</v>
      </c>
      <c r="D23" s="36"/>
      <c r="E23" s="16"/>
      <c r="F23" s="13"/>
    </row>
    <row r="24" spans="1:6" ht="17.25">
      <c r="A24" s="81">
        <f t="shared" si="1"/>
        <v>187</v>
      </c>
      <c r="B24" s="82"/>
      <c r="C24" s="15">
        <f t="shared" si="2"/>
        <v>187</v>
      </c>
      <c r="D24" s="36"/>
      <c r="E24" s="16"/>
      <c r="F24" s="13"/>
    </row>
    <row r="25" spans="1:6" ht="17.25">
      <c r="A25" s="81">
        <f t="shared" si="1"/>
        <v>188</v>
      </c>
      <c r="B25" s="82"/>
      <c r="C25" s="15">
        <f t="shared" si="2"/>
        <v>188</v>
      </c>
      <c r="D25" s="36"/>
      <c r="E25" s="16"/>
      <c r="F25" s="13"/>
    </row>
    <row r="26" spans="1:6" ht="17.25">
      <c r="A26" s="81">
        <f t="shared" si="1"/>
        <v>189</v>
      </c>
      <c r="B26" s="82"/>
      <c r="C26" s="15">
        <f t="shared" si="2"/>
        <v>189</v>
      </c>
      <c r="D26" s="36"/>
      <c r="E26" s="19"/>
      <c r="F26" s="13"/>
    </row>
    <row r="27" spans="1:6" ht="17.25">
      <c r="A27" s="81">
        <f t="shared" si="1"/>
        <v>190</v>
      </c>
      <c r="B27" s="82"/>
      <c r="C27" s="17">
        <f t="shared" si="2"/>
        <v>190</v>
      </c>
      <c r="D27" s="36"/>
      <c r="E27" s="19"/>
      <c r="F27" s="13"/>
    </row>
    <row r="28" spans="1:6" ht="17.25">
      <c r="A28" s="81">
        <f t="shared" si="1"/>
        <v>191</v>
      </c>
      <c r="B28" s="82"/>
      <c r="C28" s="17">
        <f t="shared" si="2"/>
        <v>191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192</v>
      </c>
      <c r="B30" s="82"/>
      <c r="C30" s="15">
        <f>C28+1</f>
        <v>192</v>
      </c>
      <c r="D30" s="36"/>
      <c r="E30" s="19"/>
      <c r="F30" s="13"/>
    </row>
    <row r="31" spans="1:6" ht="17.25">
      <c r="A31" s="81">
        <f aca="true" t="shared" si="3" ref="A31:A36">A30+1</f>
        <v>193</v>
      </c>
      <c r="B31" s="82"/>
      <c r="C31" s="15">
        <f aca="true" t="shared" si="4" ref="C31:C36">C30+1</f>
        <v>193</v>
      </c>
      <c r="D31" s="36"/>
      <c r="E31" s="19"/>
      <c r="F31" s="13"/>
    </row>
    <row r="32" spans="1:6" ht="17.25">
      <c r="A32" s="81">
        <f t="shared" si="3"/>
        <v>194</v>
      </c>
      <c r="B32" s="82"/>
      <c r="C32" s="15">
        <f t="shared" si="4"/>
        <v>194</v>
      </c>
      <c r="D32" s="36"/>
      <c r="E32" s="19"/>
      <c r="F32" s="13"/>
    </row>
    <row r="33" spans="1:6" ht="17.25">
      <c r="A33" s="81">
        <f t="shared" si="3"/>
        <v>195</v>
      </c>
      <c r="B33" s="82"/>
      <c r="C33" s="15">
        <f t="shared" si="4"/>
        <v>195</v>
      </c>
      <c r="D33" s="36"/>
      <c r="E33" s="19"/>
      <c r="F33" s="13"/>
    </row>
    <row r="34" spans="1:6" ht="17.25">
      <c r="A34" s="81">
        <f t="shared" si="3"/>
        <v>196</v>
      </c>
      <c r="B34" s="82"/>
      <c r="C34" s="15">
        <f t="shared" si="4"/>
        <v>196</v>
      </c>
      <c r="D34" s="36"/>
      <c r="E34" s="19"/>
      <c r="F34" s="13"/>
    </row>
    <row r="35" spans="1:6" ht="17.25">
      <c r="A35" s="81">
        <f t="shared" si="3"/>
        <v>197</v>
      </c>
      <c r="B35" s="82"/>
      <c r="C35" s="17">
        <f t="shared" si="4"/>
        <v>197</v>
      </c>
      <c r="D35" s="36"/>
      <c r="E35" s="19"/>
      <c r="F35" s="13"/>
    </row>
    <row r="36" spans="1:6" ht="17.25">
      <c r="A36" s="81">
        <f t="shared" si="3"/>
        <v>198</v>
      </c>
      <c r="B36" s="82"/>
      <c r="C36" s="17">
        <f t="shared" si="4"/>
        <v>198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199</v>
      </c>
      <c r="B38" s="82"/>
      <c r="C38" s="15">
        <f>C36+1</f>
        <v>199</v>
      </c>
      <c r="D38" s="36"/>
      <c r="E38" s="19"/>
      <c r="F38" s="13"/>
    </row>
    <row r="39" spans="1:6" ht="17.25">
      <c r="A39" s="81">
        <f aca="true" t="shared" si="5" ref="A39:A44">A38+1</f>
        <v>200</v>
      </c>
      <c r="B39" s="82"/>
      <c r="C39" s="15">
        <f aca="true" t="shared" si="6" ref="C39:C44">C38+1</f>
        <v>200</v>
      </c>
      <c r="D39" s="36"/>
      <c r="E39" s="19"/>
      <c r="F39" s="13"/>
    </row>
    <row r="40" spans="1:6" ht="17.25">
      <c r="A40" s="81">
        <f t="shared" si="5"/>
        <v>201</v>
      </c>
      <c r="B40" s="82"/>
      <c r="C40" s="15">
        <f t="shared" si="6"/>
        <v>201</v>
      </c>
      <c r="D40" s="36"/>
      <c r="E40" s="19"/>
      <c r="F40" s="13"/>
    </row>
    <row r="41" spans="1:6" ht="17.25">
      <c r="A41" s="81">
        <f t="shared" si="5"/>
        <v>202</v>
      </c>
      <c r="B41" s="82"/>
      <c r="C41" s="15">
        <f t="shared" si="6"/>
        <v>202</v>
      </c>
      <c r="D41" s="36"/>
      <c r="E41" s="19"/>
      <c r="F41" s="13"/>
    </row>
    <row r="42" spans="1:6" ht="17.25">
      <c r="A42" s="81">
        <f t="shared" si="5"/>
        <v>203</v>
      </c>
      <c r="B42" s="82"/>
      <c r="C42" s="15">
        <f t="shared" si="6"/>
        <v>203</v>
      </c>
      <c r="D42" s="36"/>
      <c r="E42" s="19"/>
      <c r="F42" s="13"/>
    </row>
    <row r="43" spans="1:6" ht="17.25">
      <c r="A43" s="81">
        <f t="shared" si="5"/>
        <v>204</v>
      </c>
      <c r="B43" s="82"/>
      <c r="C43" s="17">
        <f t="shared" si="6"/>
        <v>204</v>
      </c>
      <c r="D43" s="36"/>
      <c r="E43" s="19"/>
      <c r="F43" s="13"/>
    </row>
    <row r="44" spans="1:6" ht="17.25">
      <c r="A44" s="81">
        <f t="shared" si="5"/>
        <v>205</v>
      </c>
      <c r="B44" s="82"/>
      <c r="C44" s="17">
        <f t="shared" si="6"/>
        <v>205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206</v>
      </c>
      <c r="B46" s="82"/>
      <c r="C46" s="15">
        <f>C44+1</f>
        <v>206</v>
      </c>
      <c r="D46" s="36"/>
      <c r="E46" s="19"/>
      <c r="F46" s="13"/>
    </row>
    <row r="47" spans="1:6" ht="17.25">
      <c r="A47" s="81">
        <f aca="true" t="shared" si="7" ref="A47:A52">A46+1</f>
        <v>207</v>
      </c>
      <c r="B47" s="82"/>
      <c r="C47" s="15">
        <f aca="true" t="shared" si="8" ref="C47:C52">C46+1</f>
        <v>207</v>
      </c>
      <c r="D47" s="36"/>
      <c r="E47" s="19"/>
      <c r="F47" s="13"/>
    </row>
    <row r="48" spans="1:6" ht="17.25">
      <c r="A48" s="81">
        <f t="shared" si="7"/>
        <v>208</v>
      </c>
      <c r="B48" s="82"/>
      <c r="C48" s="15">
        <f t="shared" si="8"/>
        <v>208</v>
      </c>
      <c r="D48" s="36"/>
      <c r="E48" s="19"/>
      <c r="F48" s="13"/>
    </row>
    <row r="49" spans="1:6" ht="17.25">
      <c r="A49" s="81">
        <f t="shared" si="7"/>
        <v>209</v>
      </c>
      <c r="B49" s="82"/>
      <c r="C49" s="15">
        <f t="shared" si="8"/>
        <v>209</v>
      </c>
      <c r="D49" s="36"/>
      <c r="E49" s="19"/>
      <c r="F49" s="13"/>
    </row>
    <row r="50" spans="1:6" ht="17.25">
      <c r="A50" s="81">
        <f t="shared" si="7"/>
        <v>210</v>
      </c>
      <c r="B50" s="82"/>
      <c r="C50" s="15">
        <f t="shared" si="8"/>
        <v>210</v>
      </c>
      <c r="D50" s="36"/>
      <c r="E50" s="19"/>
      <c r="F50" s="13"/>
    </row>
    <row r="51" spans="1:6" ht="17.25">
      <c r="A51" s="81">
        <f t="shared" si="7"/>
        <v>211</v>
      </c>
      <c r="B51" s="82"/>
      <c r="C51" s="15">
        <f t="shared" si="8"/>
        <v>211</v>
      </c>
      <c r="D51" s="36"/>
      <c r="E51" s="19"/>
      <c r="F51" s="13"/>
    </row>
    <row r="52" spans="1:6" ht="17.25">
      <c r="A52" s="81">
        <f t="shared" si="7"/>
        <v>212</v>
      </c>
      <c r="B52" s="82"/>
      <c r="C52" s="15">
        <f t="shared" si="8"/>
        <v>212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213</v>
      </c>
      <c r="B54" s="82"/>
      <c r="C54" s="15">
        <f>C52+1</f>
        <v>213</v>
      </c>
      <c r="D54" s="36"/>
      <c r="E54" s="19"/>
      <c r="F54" s="13"/>
    </row>
    <row r="55" spans="1:6" ht="17.25">
      <c r="A55" s="81">
        <f aca="true" t="shared" si="9" ref="A55:A60">A54+1</f>
        <v>214</v>
      </c>
      <c r="B55" s="82"/>
      <c r="C55" s="15">
        <f aca="true" t="shared" si="10" ref="C55:C60">C54+1</f>
        <v>214</v>
      </c>
      <c r="D55" s="36"/>
      <c r="E55" s="19"/>
      <c r="F55" s="13"/>
    </row>
    <row r="56" spans="1:6" ht="17.25">
      <c r="A56" s="81">
        <f t="shared" si="9"/>
        <v>215</v>
      </c>
      <c r="B56" s="82"/>
      <c r="C56" s="15">
        <f t="shared" si="10"/>
        <v>215</v>
      </c>
      <c r="D56" s="36"/>
      <c r="E56" s="19"/>
      <c r="F56" s="13"/>
    </row>
    <row r="57" spans="1:6" ht="17.25">
      <c r="A57" s="81">
        <f t="shared" si="9"/>
        <v>216</v>
      </c>
      <c r="B57" s="82"/>
      <c r="C57" s="15">
        <f t="shared" si="10"/>
        <v>216</v>
      </c>
      <c r="D57" s="36"/>
      <c r="E57" s="19"/>
      <c r="F57" s="13"/>
    </row>
    <row r="58" spans="1:6" ht="17.25">
      <c r="A58" s="81">
        <f t="shared" si="9"/>
        <v>217</v>
      </c>
      <c r="B58" s="82"/>
      <c r="C58" s="15">
        <f t="shared" si="10"/>
        <v>217</v>
      </c>
      <c r="D58" s="36"/>
      <c r="E58" s="19"/>
      <c r="F58" s="13"/>
    </row>
    <row r="59" spans="1:6" ht="17.25">
      <c r="A59" s="81">
        <f t="shared" si="9"/>
        <v>218</v>
      </c>
      <c r="B59" s="82"/>
      <c r="C59" s="15">
        <f t="shared" si="10"/>
        <v>218</v>
      </c>
      <c r="D59" s="36"/>
      <c r="E59" s="19"/>
      <c r="F59" s="13"/>
    </row>
    <row r="60" spans="1:6" ht="17.25">
      <c r="A60" s="81">
        <f t="shared" si="9"/>
        <v>219</v>
      </c>
      <c r="B60" s="82"/>
      <c r="C60" s="15">
        <f t="shared" si="10"/>
        <v>219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Juillet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Juillet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Juillet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S77"/>
  <sheetViews>
    <sheetView showGridLines="0" showRowColHeaders="0" zoomScale="75" zoomScaleNormal="75" zoomScalePageLayoutView="0" workbookViewId="0" topLeftCell="A1">
      <selection activeCell="D5" sqref="D5:E5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4" width="16.8515625" style="1" customWidth="1"/>
    <col min="5" max="5" width="68.8515625" style="1" customWidth="1"/>
    <col min="6" max="6" width="13.00390625" style="1" customWidth="1"/>
    <col min="7" max="7" width="11.57421875" style="1" hidden="1" customWidth="1"/>
    <col min="8" max="9" width="12.7109375" style="1" hidden="1" customWidth="1"/>
    <col min="10" max="10" width="11.57421875" style="1" hidden="1" customWidth="1"/>
    <col min="11" max="11" width="12.00390625" style="1" hidden="1" customWidth="1"/>
    <col min="12" max="14" width="11.57421875" style="1" hidden="1" customWidth="1"/>
    <col min="15" max="17" width="11.421875" style="1" hidden="1" customWidth="1"/>
    <col min="18" max="18" width="13.421875" style="1" hidden="1" customWidth="1"/>
    <col min="19" max="19" width="14.00390625" style="1" hidden="1" customWidth="1"/>
    <col min="20" max="20" width="15.421875" style="1" hidden="1" customWidth="1"/>
    <col min="21" max="16384" width="11.42187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35.25" customHeight="1">
      <c r="A2" s="21"/>
      <c r="B2" s="21"/>
      <c r="C2" s="84" t="s">
        <v>4</v>
      </c>
      <c r="D2" s="84"/>
      <c r="E2" s="84"/>
      <c r="F2" s="84"/>
    </row>
    <row r="3" spans="1:6" ht="30.75" customHeight="1">
      <c r="A3" s="22"/>
      <c r="B3" s="22"/>
      <c r="C3" s="84"/>
      <c r="D3" s="84"/>
      <c r="E3" s="84"/>
      <c r="F3" s="84"/>
    </row>
    <row r="4" spans="1:6" ht="18.75" customHeight="1" thickBot="1">
      <c r="A4" s="10"/>
      <c r="B4" s="10"/>
      <c r="C4" s="10"/>
      <c r="D4" s="10"/>
      <c r="E4" s="10"/>
      <c r="F4" s="10"/>
    </row>
    <row r="5" spans="1:19" ht="16.5">
      <c r="A5" s="80" t="s">
        <v>5</v>
      </c>
      <c r="B5" s="80"/>
      <c r="C5" s="80"/>
      <c r="D5" s="79">
        <f>'Avant de commencer'!F17</f>
        <v>0</v>
      </c>
      <c r="E5" s="79"/>
      <c r="F5" s="32"/>
      <c r="G5" s="67" t="s">
        <v>78</v>
      </c>
      <c r="H5" s="67" t="str">
        <f>IF(PJour=213,"M8",A12)</f>
        <v>M8</v>
      </c>
      <c r="R5" s="2" t="s">
        <v>0</v>
      </c>
      <c r="S5" s="3" t="s">
        <v>1</v>
      </c>
    </row>
    <row r="6" spans="1:19" ht="18.75" thickBot="1">
      <c r="A6" s="80" t="s">
        <v>6</v>
      </c>
      <c r="B6" s="80"/>
      <c r="C6" s="80"/>
      <c r="D6" s="78">
        <f>'Avant de commencer'!F18</f>
        <v>0</v>
      </c>
      <c r="E6" s="78"/>
      <c r="F6" s="32"/>
      <c r="Q6" s="4"/>
      <c r="R6" s="5">
        <f>DATE(YEAR('Avant de commencer'!F15),MONTH('Avant de commencer'!F15)+7,1)</f>
        <v>213</v>
      </c>
      <c r="S6" s="6">
        <f>DATE(YEAR('Avant de commencer'!F15),MONTH('Avant de commencer'!F15)+8,1)-1</f>
        <v>243</v>
      </c>
    </row>
    <row r="7" spans="1:18" ht="16.5">
      <c r="A7" s="65"/>
      <c r="B7" s="65"/>
      <c r="C7" s="65"/>
      <c r="D7" s="12"/>
      <c r="F7" s="31"/>
      <c r="R7" s="1">
        <f>PJour</f>
        <v>213</v>
      </c>
    </row>
    <row r="8" spans="1:6" ht="16.5">
      <c r="A8" s="80" t="s">
        <v>7</v>
      </c>
      <c r="B8" s="80"/>
      <c r="C8" s="80"/>
      <c r="D8" s="79">
        <f>'Avant de commencer'!F19</f>
        <v>0</v>
      </c>
      <c r="E8" s="79"/>
      <c r="F8" s="32"/>
    </row>
    <row r="9" spans="1:6" ht="16.5">
      <c r="A9" s="80" t="s">
        <v>8</v>
      </c>
      <c r="B9" s="80"/>
      <c r="C9" s="80"/>
      <c r="D9" s="78">
        <f>'Avant de commencer'!F20</f>
        <v>0</v>
      </c>
      <c r="E9" s="78"/>
      <c r="F9" s="31"/>
    </row>
    <row r="10" spans="1:18" ht="16.5">
      <c r="A10" s="80" t="s">
        <v>9</v>
      </c>
      <c r="B10" s="80"/>
      <c r="C10" s="80"/>
      <c r="D10" s="78">
        <f>'Avant de commencer'!F21</f>
        <v>0</v>
      </c>
      <c r="E10" s="78"/>
      <c r="F10" s="32"/>
      <c r="R10" s="27"/>
    </row>
    <row r="11" spans="1:6" ht="15">
      <c r="A11" s="13"/>
      <c r="B11" s="13"/>
      <c r="C11" s="13"/>
      <c r="D11" s="13"/>
      <c r="E11" s="28"/>
      <c r="F11" s="13"/>
    </row>
    <row r="12" spans="1:9" ht="27.75" customHeight="1">
      <c r="A12" s="92" t="str">
        <f>PROPER(TEXT(PJour,"mmmm aaa"))</f>
        <v>Août 1904</v>
      </c>
      <c r="B12" s="92"/>
      <c r="C12" s="92"/>
      <c r="D12" s="92"/>
      <c r="E12" s="92"/>
      <c r="F12" s="13"/>
      <c r="I12" s="27"/>
    </row>
    <row r="13" spans="1:6" s="7" customFormat="1" ht="15">
      <c r="A13" s="83" t="s">
        <v>10</v>
      </c>
      <c r="B13" s="83"/>
      <c r="C13" s="25" t="s">
        <v>11</v>
      </c>
      <c r="D13" s="26" t="s">
        <v>2</v>
      </c>
      <c r="E13" s="24" t="s">
        <v>3</v>
      </c>
      <c r="F13" s="13"/>
    </row>
    <row r="14" spans="1:7" ht="17.25">
      <c r="A14" s="81">
        <f>PJour-WEEKDAY(PJour,3)</f>
        <v>213</v>
      </c>
      <c r="B14" s="85">
        <f>PJour-WEEKDAY(PJour,3)</f>
        <v>213</v>
      </c>
      <c r="C14" s="15">
        <f>PJour-WEEKDAY(PJour,3)</f>
        <v>213</v>
      </c>
      <c r="D14" s="36"/>
      <c r="E14" s="16"/>
      <c r="F14" s="29"/>
      <c r="G14" s="30"/>
    </row>
    <row r="15" spans="1:7" ht="17.25">
      <c r="A15" s="81">
        <f aca="true" t="shared" si="0" ref="A15:C20">A14+1</f>
        <v>214</v>
      </c>
      <c r="B15" s="85">
        <f t="shared" si="0"/>
        <v>214</v>
      </c>
      <c r="C15" s="15">
        <f>C14+1</f>
        <v>214</v>
      </c>
      <c r="D15" s="36"/>
      <c r="E15" s="16"/>
      <c r="F15" s="29"/>
      <c r="G15" s="30"/>
    </row>
    <row r="16" spans="1:10" ht="17.25">
      <c r="A16" s="81">
        <f t="shared" si="0"/>
        <v>215</v>
      </c>
      <c r="B16" s="85">
        <f t="shared" si="0"/>
        <v>215</v>
      </c>
      <c r="C16" s="15">
        <f t="shared" si="0"/>
        <v>215</v>
      </c>
      <c r="D16" s="36"/>
      <c r="E16" s="16"/>
      <c r="F16" s="29"/>
      <c r="G16" s="30"/>
      <c r="J16" s="27"/>
    </row>
    <row r="17" spans="1:7" ht="17.25">
      <c r="A17" s="81">
        <f t="shared" si="0"/>
        <v>216</v>
      </c>
      <c r="B17" s="85">
        <f t="shared" si="0"/>
        <v>216</v>
      </c>
      <c r="C17" s="15">
        <f t="shared" si="0"/>
        <v>216</v>
      </c>
      <c r="D17" s="36"/>
      <c r="E17" s="16"/>
      <c r="F17" s="29"/>
      <c r="G17" s="30"/>
    </row>
    <row r="18" spans="1:7" ht="17.25">
      <c r="A18" s="81">
        <f t="shared" si="0"/>
        <v>217</v>
      </c>
      <c r="B18" s="85">
        <f t="shared" si="0"/>
        <v>217</v>
      </c>
      <c r="C18" s="15">
        <f t="shared" si="0"/>
        <v>217</v>
      </c>
      <c r="D18" s="36"/>
      <c r="E18" s="16"/>
      <c r="F18" s="29"/>
      <c r="G18" s="30"/>
    </row>
    <row r="19" spans="1:7" ht="17.25">
      <c r="A19" s="86">
        <f t="shared" si="0"/>
        <v>218</v>
      </c>
      <c r="B19" s="87">
        <f t="shared" si="0"/>
        <v>218</v>
      </c>
      <c r="C19" s="17">
        <f t="shared" si="0"/>
        <v>218</v>
      </c>
      <c r="D19" s="36"/>
      <c r="E19" s="16"/>
      <c r="F19" s="29"/>
      <c r="G19" s="30"/>
    </row>
    <row r="20" spans="1:7" ht="17.25">
      <c r="A20" s="86">
        <f t="shared" si="0"/>
        <v>219</v>
      </c>
      <c r="B20" s="87">
        <f t="shared" si="0"/>
        <v>219</v>
      </c>
      <c r="C20" s="17">
        <f>C19+1</f>
        <v>219</v>
      </c>
      <c r="D20" s="36"/>
      <c r="E20" s="16"/>
      <c r="F20" s="29"/>
      <c r="G20" s="30"/>
    </row>
    <row r="21" spans="1:6" ht="17.25">
      <c r="A21" s="95" t="s">
        <v>12</v>
      </c>
      <c r="B21" s="95"/>
      <c r="C21" s="95"/>
      <c r="D21" s="37">
        <f>SUM(D14:D20)</f>
        <v>0</v>
      </c>
      <c r="E21" s="18"/>
      <c r="F21" s="13"/>
    </row>
    <row r="22" spans="1:6" ht="17.25">
      <c r="A22" s="81">
        <f>A20+1</f>
        <v>220</v>
      </c>
      <c r="B22" s="82"/>
      <c r="C22" s="15">
        <f>C20+1</f>
        <v>220</v>
      </c>
      <c r="D22" s="36"/>
      <c r="E22" s="16"/>
      <c r="F22" s="13"/>
    </row>
    <row r="23" spans="1:6" ht="17.25">
      <c r="A23" s="81">
        <f aca="true" t="shared" si="1" ref="A23:A28">A22+1</f>
        <v>221</v>
      </c>
      <c r="B23" s="82"/>
      <c r="C23" s="15">
        <f aca="true" t="shared" si="2" ref="C23:C28">C22+1</f>
        <v>221</v>
      </c>
      <c r="D23" s="36"/>
      <c r="E23" s="16"/>
      <c r="F23" s="13"/>
    </row>
    <row r="24" spans="1:6" ht="17.25">
      <c r="A24" s="81">
        <f t="shared" si="1"/>
        <v>222</v>
      </c>
      <c r="B24" s="82"/>
      <c r="C24" s="15">
        <f t="shared" si="2"/>
        <v>222</v>
      </c>
      <c r="D24" s="36"/>
      <c r="E24" s="16"/>
      <c r="F24" s="13"/>
    </row>
    <row r="25" spans="1:6" ht="17.25">
      <c r="A25" s="81">
        <f t="shared" si="1"/>
        <v>223</v>
      </c>
      <c r="B25" s="82"/>
      <c r="C25" s="15">
        <f t="shared" si="2"/>
        <v>223</v>
      </c>
      <c r="D25" s="36"/>
      <c r="E25" s="16"/>
      <c r="F25" s="13"/>
    </row>
    <row r="26" spans="1:6" ht="17.25">
      <c r="A26" s="81">
        <f t="shared" si="1"/>
        <v>224</v>
      </c>
      <c r="B26" s="82"/>
      <c r="C26" s="15">
        <f t="shared" si="2"/>
        <v>224</v>
      </c>
      <c r="D26" s="36"/>
      <c r="E26" s="19"/>
      <c r="F26" s="13"/>
    </row>
    <row r="27" spans="1:6" ht="17.25">
      <c r="A27" s="81">
        <f t="shared" si="1"/>
        <v>225</v>
      </c>
      <c r="B27" s="82"/>
      <c r="C27" s="17">
        <f t="shared" si="2"/>
        <v>225</v>
      </c>
      <c r="D27" s="36"/>
      <c r="E27" s="19"/>
      <c r="F27" s="13"/>
    </row>
    <row r="28" spans="1:6" ht="17.25">
      <c r="A28" s="81">
        <f t="shared" si="1"/>
        <v>226</v>
      </c>
      <c r="B28" s="82"/>
      <c r="C28" s="17">
        <f t="shared" si="2"/>
        <v>226</v>
      </c>
      <c r="D28" s="36"/>
      <c r="E28" s="19"/>
      <c r="F28" s="13"/>
    </row>
    <row r="29" spans="1:6" ht="17.25">
      <c r="A29" s="95" t="s">
        <v>13</v>
      </c>
      <c r="B29" s="95"/>
      <c r="C29" s="95"/>
      <c r="D29" s="37">
        <f>SUM(D22:D28)</f>
        <v>0</v>
      </c>
      <c r="E29" s="20"/>
      <c r="F29" s="13"/>
    </row>
    <row r="30" spans="1:6" ht="17.25">
      <c r="A30" s="81">
        <f>A28+1</f>
        <v>227</v>
      </c>
      <c r="B30" s="82"/>
      <c r="C30" s="15">
        <f>C28+1</f>
        <v>227</v>
      </c>
      <c r="D30" s="36"/>
      <c r="E30" s="19"/>
      <c r="F30" s="13"/>
    </row>
    <row r="31" spans="1:6" ht="17.25">
      <c r="A31" s="81">
        <f aca="true" t="shared" si="3" ref="A31:A36">A30+1</f>
        <v>228</v>
      </c>
      <c r="B31" s="82"/>
      <c r="C31" s="15">
        <f aca="true" t="shared" si="4" ref="C31:C36">C30+1</f>
        <v>228</v>
      </c>
      <c r="D31" s="36"/>
      <c r="E31" s="19"/>
      <c r="F31" s="13"/>
    </row>
    <row r="32" spans="1:6" ht="17.25">
      <c r="A32" s="81">
        <f t="shared" si="3"/>
        <v>229</v>
      </c>
      <c r="B32" s="82"/>
      <c r="C32" s="15">
        <f t="shared" si="4"/>
        <v>229</v>
      </c>
      <c r="D32" s="36"/>
      <c r="E32" s="19"/>
      <c r="F32" s="13"/>
    </row>
    <row r="33" spans="1:6" ht="17.25">
      <c r="A33" s="81">
        <f t="shared" si="3"/>
        <v>230</v>
      </c>
      <c r="B33" s="82"/>
      <c r="C33" s="15">
        <f t="shared" si="4"/>
        <v>230</v>
      </c>
      <c r="D33" s="36"/>
      <c r="E33" s="19"/>
      <c r="F33" s="13"/>
    </row>
    <row r="34" spans="1:6" ht="17.25">
      <c r="A34" s="81">
        <f t="shared" si="3"/>
        <v>231</v>
      </c>
      <c r="B34" s="82"/>
      <c r="C34" s="15">
        <f t="shared" si="4"/>
        <v>231</v>
      </c>
      <c r="D34" s="36"/>
      <c r="E34" s="19"/>
      <c r="F34" s="13"/>
    </row>
    <row r="35" spans="1:6" ht="17.25">
      <c r="A35" s="81">
        <f t="shared" si="3"/>
        <v>232</v>
      </c>
      <c r="B35" s="82"/>
      <c r="C35" s="17">
        <f t="shared" si="4"/>
        <v>232</v>
      </c>
      <c r="D35" s="36"/>
      <c r="E35" s="19"/>
      <c r="F35" s="13"/>
    </row>
    <row r="36" spans="1:6" ht="17.25">
      <c r="A36" s="81">
        <f t="shared" si="3"/>
        <v>233</v>
      </c>
      <c r="B36" s="82"/>
      <c r="C36" s="17">
        <f t="shared" si="4"/>
        <v>233</v>
      </c>
      <c r="D36" s="36"/>
      <c r="E36" s="19"/>
      <c r="F36" s="13"/>
    </row>
    <row r="37" spans="1:6" ht="17.25">
      <c r="A37" s="95" t="s">
        <v>14</v>
      </c>
      <c r="B37" s="95"/>
      <c r="C37" s="95"/>
      <c r="D37" s="37">
        <f>SUM(D30:D36)</f>
        <v>0</v>
      </c>
      <c r="E37" s="20"/>
      <c r="F37" s="13"/>
    </row>
    <row r="38" spans="1:6" ht="17.25">
      <c r="A38" s="81">
        <f>A36+1</f>
        <v>234</v>
      </c>
      <c r="B38" s="82"/>
      <c r="C38" s="15">
        <f>C36+1</f>
        <v>234</v>
      </c>
      <c r="D38" s="36"/>
      <c r="E38" s="19"/>
      <c r="F38" s="13"/>
    </row>
    <row r="39" spans="1:6" ht="17.25">
      <c r="A39" s="81">
        <f aca="true" t="shared" si="5" ref="A39:A44">A38+1</f>
        <v>235</v>
      </c>
      <c r="B39" s="82"/>
      <c r="C39" s="15">
        <f aca="true" t="shared" si="6" ref="C39:C44">C38+1</f>
        <v>235</v>
      </c>
      <c r="D39" s="36"/>
      <c r="E39" s="19"/>
      <c r="F39" s="13"/>
    </row>
    <row r="40" spans="1:6" ht="17.25">
      <c r="A40" s="81">
        <f t="shared" si="5"/>
        <v>236</v>
      </c>
      <c r="B40" s="82"/>
      <c r="C40" s="15">
        <f t="shared" si="6"/>
        <v>236</v>
      </c>
      <c r="D40" s="36"/>
      <c r="E40" s="19"/>
      <c r="F40" s="13"/>
    </row>
    <row r="41" spans="1:6" ht="17.25">
      <c r="A41" s="81">
        <f t="shared" si="5"/>
        <v>237</v>
      </c>
      <c r="B41" s="82"/>
      <c r="C41" s="15">
        <f t="shared" si="6"/>
        <v>237</v>
      </c>
      <c r="D41" s="36"/>
      <c r="E41" s="19"/>
      <c r="F41" s="13"/>
    </row>
    <row r="42" spans="1:6" ht="17.25">
      <c r="A42" s="81">
        <f t="shared" si="5"/>
        <v>238</v>
      </c>
      <c r="B42" s="82"/>
      <c r="C42" s="15">
        <f t="shared" si="6"/>
        <v>238</v>
      </c>
      <c r="D42" s="36"/>
      <c r="E42" s="19"/>
      <c r="F42" s="13"/>
    </row>
    <row r="43" spans="1:6" ht="17.25">
      <c r="A43" s="81">
        <f t="shared" si="5"/>
        <v>239</v>
      </c>
      <c r="B43" s="82"/>
      <c r="C43" s="17">
        <f t="shared" si="6"/>
        <v>239</v>
      </c>
      <c r="D43" s="36"/>
      <c r="E43" s="19"/>
      <c r="F43" s="13"/>
    </row>
    <row r="44" spans="1:6" ht="17.25">
      <c r="A44" s="81">
        <f t="shared" si="5"/>
        <v>240</v>
      </c>
      <c r="B44" s="82"/>
      <c r="C44" s="17">
        <f t="shared" si="6"/>
        <v>240</v>
      </c>
      <c r="D44" s="36"/>
      <c r="E44" s="19"/>
      <c r="F44" s="13"/>
    </row>
    <row r="45" spans="1:6" ht="17.25">
      <c r="A45" s="95" t="s">
        <v>15</v>
      </c>
      <c r="B45" s="95"/>
      <c r="C45" s="95"/>
      <c r="D45" s="37">
        <f>SUM(D38:D44)</f>
        <v>0</v>
      </c>
      <c r="E45" s="20"/>
      <c r="F45" s="13"/>
    </row>
    <row r="46" spans="1:6" ht="17.25">
      <c r="A46" s="81">
        <f>A44+1</f>
        <v>241</v>
      </c>
      <c r="B46" s="82"/>
      <c r="C46" s="15">
        <f>C44+1</f>
        <v>241</v>
      </c>
      <c r="D46" s="36"/>
      <c r="E46" s="19"/>
      <c r="F46" s="13"/>
    </row>
    <row r="47" spans="1:6" ht="17.25">
      <c r="A47" s="81">
        <f aca="true" t="shared" si="7" ref="A47:A52">A46+1</f>
        <v>242</v>
      </c>
      <c r="B47" s="82"/>
      <c r="C47" s="15">
        <f aca="true" t="shared" si="8" ref="C47:C52">C46+1</f>
        <v>242</v>
      </c>
      <c r="D47" s="36"/>
      <c r="E47" s="19"/>
      <c r="F47" s="13"/>
    </row>
    <row r="48" spans="1:6" ht="17.25">
      <c r="A48" s="81">
        <f t="shared" si="7"/>
        <v>243</v>
      </c>
      <c r="B48" s="82"/>
      <c r="C48" s="15">
        <f t="shared" si="8"/>
        <v>243</v>
      </c>
      <c r="D48" s="36"/>
      <c r="E48" s="19"/>
      <c r="F48" s="13"/>
    </row>
    <row r="49" spans="1:6" ht="17.25">
      <c r="A49" s="81">
        <f t="shared" si="7"/>
        <v>244</v>
      </c>
      <c r="B49" s="82"/>
      <c r="C49" s="15">
        <f t="shared" si="8"/>
        <v>244</v>
      </c>
      <c r="D49" s="36"/>
      <c r="E49" s="19"/>
      <c r="F49" s="13"/>
    </row>
    <row r="50" spans="1:6" ht="17.25">
      <c r="A50" s="81">
        <f t="shared" si="7"/>
        <v>245</v>
      </c>
      <c r="B50" s="82"/>
      <c r="C50" s="15">
        <f t="shared" si="8"/>
        <v>245</v>
      </c>
      <c r="D50" s="36"/>
      <c r="E50" s="19"/>
      <c r="F50" s="13"/>
    </row>
    <row r="51" spans="1:6" ht="17.25">
      <c r="A51" s="81">
        <f t="shared" si="7"/>
        <v>246</v>
      </c>
      <c r="B51" s="82"/>
      <c r="C51" s="15">
        <f t="shared" si="8"/>
        <v>246</v>
      </c>
      <c r="D51" s="36"/>
      <c r="E51" s="19"/>
      <c r="F51" s="13"/>
    </row>
    <row r="52" spans="1:6" ht="17.25">
      <c r="A52" s="81">
        <f t="shared" si="7"/>
        <v>247</v>
      </c>
      <c r="B52" s="82"/>
      <c r="C52" s="15">
        <f t="shared" si="8"/>
        <v>247</v>
      </c>
      <c r="D52" s="36"/>
      <c r="E52" s="19"/>
      <c r="F52" s="13"/>
    </row>
    <row r="53" spans="1:6" ht="17.25">
      <c r="A53" s="96" t="s">
        <v>16</v>
      </c>
      <c r="B53" s="97"/>
      <c r="C53" s="98"/>
      <c r="D53" s="37">
        <f>SUM(D46:D52)</f>
        <v>0</v>
      </c>
      <c r="E53" s="20"/>
      <c r="F53" s="13"/>
    </row>
    <row r="54" spans="1:6" ht="17.25">
      <c r="A54" s="81">
        <f>A52+1</f>
        <v>248</v>
      </c>
      <c r="B54" s="82"/>
      <c r="C54" s="15">
        <f>C52+1</f>
        <v>248</v>
      </c>
      <c r="D54" s="36"/>
      <c r="E54" s="19"/>
      <c r="F54" s="13"/>
    </row>
    <row r="55" spans="1:6" ht="17.25">
      <c r="A55" s="81">
        <f aca="true" t="shared" si="9" ref="A55:A60">A54+1</f>
        <v>249</v>
      </c>
      <c r="B55" s="82"/>
      <c r="C55" s="15">
        <f aca="true" t="shared" si="10" ref="C55:C60">C54+1</f>
        <v>249</v>
      </c>
      <c r="D55" s="36"/>
      <c r="E55" s="19"/>
      <c r="F55" s="13"/>
    </row>
    <row r="56" spans="1:6" ht="17.25">
      <c r="A56" s="81">
        <f t="shared" si="9"/>
        <v>250</v>
      </c>
      <c r="B56" s="82"/>
      <c r="C56" s="15">
        <f t="shared" si="10"/>
        <v>250</v>
      </c>
      <c r="D56" s="36"/>
      <c r="E56" s="19"/>
      <c r="F56" s="13"/>
    </row>
    <row r="57" spans="1:6" ht="17.25">
      <c r="A57" s="81">
        <f t="shared" si="9"/>
        <v>251</v>
      </c>
      <c r="B57" s="82"/>
      <c r="C57" s="15">
        <f t="shared" si="10"/>
        <v>251</v>
      </c>
      <c r="D57" s="36"/>
      <c r="E57" s="19"/>
      <c r="F57" s="13"/>
    </row>
    <row r="58" spans="1:6" ht="17.25">
      <c r="A58" s="81">
        <f t="shared" si="9"/>
        <v>252</v>
      </c>
      <c r="B58" s="82"/>
      <c r="C58" s="15">
        <f t="shared" si="10"/>
        <v>252</v>
      </c>
      <c r="D58" s="36"/>
      <c r="E58" s="19"/>
      <c r="F58" s="13"/>
    </row>
    <row r="59" spans="1:6" ht="17.25">
      <c r="A59" s="81">
        <f t="shared" si="9"/>
        <v>253</v>
      </c>
      <c r="B59" s="82"/>
      <c r="C59" s="15">
        <f t="shared" si="10"/>
        <v>253</v>
      </c>
      <c r="D59" s="36"/>
      <c r="E59" s="19"/>
      <c r="F59" s="13"/>
    </row>
    <row r="60" spans="1:6" ht="17.25">
      <c r="A60" s="81">
        <f t="shared" si="9"/>
        <v>254</v>
      </c>
      <c r="B60" s="82"/>
      <c r="C60" s="15">
        <f t="shared" si="10"/>
        <v>254</v>
      </c>
      <c r="D60" s="36"/>
      <c r="E60" s="19"/>
      <c r="F60" s="13"/>
    </row>
    <row r="61" spans="1:6" ht="17.25">
      <c r="A61" s="96" t="s">
        <v>68</v>
      </c>
      <c r="B61" s="97"/>
      <c r="C61" s="98"/>
      <c r="D61" s="37">
        <f>SUM(D54:D60)</f>
        <v>0</v>
      </c>
      <c r="E61" s="20"/>
      <c r="F61" s="13"/>
    </row>
    <row r="62" spans="1:6" ht="15">
      <c r="A62" s="99" t="str">
        <f>CONCATENATE(PROPER(TEXT(PJour,"mmmm aaa"))," : total des heures sur l'opération")</f>
        <v>Août 1904 : total des heures sur l'opération</v>
      </c>
      <c r="B62" s="100"/>
      <c r="C62" s="101"/>
      <c r="D62" s="38">
        <f>SUM(D61,D53,D45,D37,D29,D21)</f>
        <v>0</v>
      </c>
      <c r="E62" s="14"/>
      <c r="F62" s="13"/>
    </row>
    <row r="63" ht="15">
      <c r="F63" s="13"/>
    </row>
    <row r="64" spans="1:6" ht="18">
      <c r="A64" s="35" t="str">
        <f>A12</f>
        <v>Août 1904</v>
      </c>
      <c r="B64" s="33" t="s">
        <v>59</v>
      </c>
      <c r="C64" s="33"/>
      <c r="D64" s="33"/>
      <c r="E64" s="34"/>
      <c r="F64" s="13"/>
    </row>
    <row r="65" spans="1:6" ht="16.5">
      <c r="A65" s="90" t="s">
        <v>17</v>
      </c>
      <c r="B65" s="91"/>
      <c r="C65" s="43" t="s">
        <v>18</v>
      </c>
      <c r="D65" s="44"/>
      <c r="E65" s="39" t="s">
        <v>19</v>
      </c>
      <c r="F65" s="13"/>
    </row>
    <row r="66" spans="1:6" ht="16.5">
      <c r="A66" s="90" t="s">
        <v>20</v>
      </c>
      <c r="B66" s="91"/>
      <c r="C66" s="45" t="s">
        <v>21</v>
      </c>
      <c r="D66" s="46"/>
      <c r="E66" s="40" t="s">
        <v>19</v>
      </c>
      <c r="F66" s="13"/>
    </row>
    <row r="67" spans="1:6" ht="16.5">
      <c r="A67" s="88" t="s">
        <v>22</v>
      </c>
      <c r="B67" s="89"/>
      <c r="C67" s="41" t="s">
        <v>23</v>
      </c>
      <c r="D67" s="47">
        <f>D65+D66</f>
        <v>0</v>
      </c>
      <c r="E67" s="41" t="s">
        <v>24</v>
      </c>
      <c r="F67" s="13"/>
    </row>
    <row r="68" spans="1:6" ht="28.5" customHeight="1">
      <c r="A68" s="90" t="s">
        <v>25</v>
      </c>
      <c r="B68" s="91"/>
      <c r="C68" s="43" t="s">
        <v>26</v>
      </c>
      <c r="D68" s="44"/>
      <c r="E68" s="39" t="s">
        <v>19</v>
      </c>
      <c r="F68" s="13"/>
    </row>
    <row r="69" spans="1:11" ht="16.5">
      <c r="A69" s="90" t="s">
        <v>27</v>
      </c>
      <c r="B69" s="91"/>
      <c r="C69" s="48" t="s">
        <v>28</v>
      </c>
      <c r="D69" s="46">
        <v>0</v>
      </c>
      <c r="E69" s="40" t="s">
        <v>19</v>
      </c>
      <c r="F69" s="13"/>
      <c r="K69" s="9"/>
    </row>
    <row r="70" spans="1:6" ht="33" customHeight="1">
      <c r="A70" s="88" t="s">
        <v>29</v>
      </c>
      <c r="B70" s="89"/>
      <c r="C70" s="41" t="s">
        <v>30</v>
      </c>
      <c r="D70" s="47">
        <f>D67-D68-D69</f>
        <v>0</v>
      </c>
      <c r="E70" s="41" t="s">
        <v>31</v>
      </c>
      <c r="F70" s="13"/>
    </row>
    <row r="71" spans="1:6" ht="28.5" customHeight="1">
      <c r="A71" s="93" t="s">
        <v>32</v>
      </c>
      <c r="B71" s="94"/>
      <c r="C71" s="43" t="s">
        <v>33</v>
      </c>
      <c r="D71" s="49">
        <f>'Avant de commencer'!F25</f>
        <v>0</v>
      </c>
      <c r="E71" s="39" t="s">
        <v>19</v>
      </c>
      <c r="F71" s="13"/>
    </row>
    <row r="72" spans="1:6" ht="28.5" customHeight="1">
      <c r="A72" s="93" t="s">
        <v>34</v>
      </c>
      <c r="B72" s="94"/>
      <c r="C72" s="43" t="s">
        <v>35</v>
      </c>
      <c r="D72" s="49">
        <f>'Avant de commencer'!F26</f>
        <v>0</v>
      </c>
      <c r="E72" s="42" t="s">
        <v>36</v>
      </c>
      <c r="F72" s="13"/>
    </row>
    <row r="73" spans="1:6" ht="28.5" customHeight="1">
      <c r="A73" s="93" t="s">
        <v>37</v>
      </c>
      <c r="B73" s="94"/>
      <c r="C73" s="43" t="s">
        <v>38</v>
      </c>
      <c r="D73" s="49">
        <f>'Avant de commencer'!F27</f>
        <v>0</v>
      </c>
      <c r="E73" s="42" t="s">
        <v>36</v>
      </c>
      <c r="F73" s="13"/>
    </row>
    <row r="74" spans="1:6" ht="25.5">
      <c r="A74" s="93" t="s">
        <v>39</v>
      </c>
      <c r="B74" s="94"/>
      <c r="C74" s="43" t="s">
        <v>40</v>
      </c>
      <c r="D74" s="49">
        <f>'Avant de commencer'!F28</f>
        <v>0</v>
      </c>
      <c r="E74" s="42" t="s">
        <v>36</v>
      </c>
      <c r="F74" s="13"/>
    </row>
    <row r="75" spans="1:6" ht="16.5">
      <c r="A75" s="88" t="s">
        <v>41</v>
      </c>
      <c r="B75" s="89"/>
      <c r="C75" s="41" t="s">
        <v>42</v>
      </c>
      <c r="D75" s="50">
        <f>D71-(D72+D73)*D74</f>
        <v>0</v>
      </c>
      <c r="E75" s="41" t="s">
        <v>43</v>
      </c>
      <c r="F75" s="13"/>
    </row>
    <row r="76" spans="1:6" ht="16.5">
      <c r="A76" s="88" t="s">
        <v>44</v>
      </c>
      <c r="B76" s="89"/>
      <c r="C76" s="41" t="s">
        <v>45</v>
      </c>
      <c r="D76" s="47">
        <f>IF(ISERROR(D70/D75),"",D70/D75)</f>
      </c>
      <c r="E76" s="41" t="s">
        <v>46</v>
      </c>
      <c r="F76" s="13"/>
    </row>
    <row r="77" spans="1:6" ht="30.75" customHeight="1">
      <c r="A77" s="102" t="str">
        <f>CONCATENATE(PROPER(TEXT(PJour,"mmmm aaa"))," : dépense éligible à présenter sur l'état récapitulatif")</f>
        <v>Août 1904 : dépense éligible à présenter sur l'état récapitulatif</v>
      </c>
      <c r="B77" s="103"/>
      <c r="C77" s="104"/>
      <c r="D77" s="51">
        <f>IF(ISERROR(D62*D76),"",D62*D76)</f>
      </c>
      <c r="E77" s="52"/>
      <c r="F77" s="13"/>
    </row>
  </sheetData>
  <sheetProtection formatCells="0" formatColumns="0" formatRows="0"/>
  <mergeCells count="75">
    <mergeCell ref="A76:B76"/>
    <mergeCell ref="A77:C77"/>
    <mergeCell ref="A70:B70"/>
    <mergeCell ref="A71:B71"/>
    <mergeCell ref="A72:B72"/>
    <mergeCell ref="A73:B73"/>
    <mergeCell ref="A74:B74"/>
    <mergeCell ref="A75:B75"/>
    <mergeCell ref="A62:C62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C61"/>
    <mergeCell ref="A50:B50"/>
    <mergeCell ref="A51:B51"/>
    <mergeCell ref="A52:B52"/>
    <mergeCell ref="A53:C53"/>
    <mergeCell ref="A54:B54"/>
    <mergeCell ref="A55:B55"/>
    <mergeCell ref="A44:B44"/>
    <mergeCell ref="A45:C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C37"/>
    <mergeCell ref="A26:B26"/>
    <mergeCell ref="A27:B27"/>
    <mergeCell ref="A28:B28"/>
    <mergeCell ref="A29:C29"/>
    <mergeCell ref="A30:B30"/>
    <mergeCell ref="A31:B31"/>
    <mergeCell ref="A20:B20"/>
    <mergeCell ref="A21:C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C9"/>
    <mergeCell ref="D9:E9"/>
    <mergeCell ref="A10:C10"/>
    <mergeCell ref="D10:E10"/>
    <mergeCell ref="A12:E12"/>
    <mergeCell ref="A13:B13"/>
    <mergeCell ref="C2:F3"/>
    <mergeCell ref="A5:C5"/>
    <mergeCell ref="D5:E5"/>
    <mergeCell ref="A6:C6"/>
    <mergeCell ref="D6:E6"/>
    <mergeCell ref="A8:C8"/>
    <mergeCell ref="D8:E8"/>
  </mergeCells>
  <conditionalFormatting sqref="C14:C20 C22:C28 C30:C36 C38:C44 C46:C52">
    <cfRule type="cellIs" priority="15" dxfId="12" operator="notBetween" stopIfTrue="1">
      <formula>PJour</formula>
      <formula>DJour</formula>
    </cfRule>
    <cfRule type="cellIs" priority="16" dxfId="11" operator="equal" stopIfTrue="1">
      <formula>TODAY()</formula>
    </cfRule>
  </conditionalFormatting>
  <conditionalFormatting sqref="D19">
    <cfRule type="expression" priority="14" dxfId="2" stopIfTrue="1">
      <formula>$E19="Jour de l'An"</formula>
    </cfRule>
  </conditionalFormatting>
  <conditionalFormatting sqref="D20:D21">
    <cfRule type="expression" priority="13" dxfId="2" stopIfTrue="1">
      <formula>$E20="Jour de l'An"</formula>
    </cfRule>
  </conditionalFormatting>
  <conditionalFormatting sqref="D27">
    <cfRule type="expression" priority="12" dxfId="2" stopIfTrue="1">
      <formula>$E27="Jour de l'An"</formula>
    </cfRule>
  </conditionalFormatting>
  <conditionalFormatting sqref="D28:D29">
    <cfRule type="expression" priority="11" dxfId="2" stopIfTrue="1">
      <formula>$E28="Jour de l'An"</formula>
    </cfRule>
  </conditionalFormatting>
  <conditionalFormatting sqref="D35">
    <cfRule type="expression" priority="10" dxfId="2" stopIfTrue="1">
      <formula>$E35="Jour de l'An"</formula>
    </cfRule>
  </conditionalFormatting>
  <conditionalFormatting sqref="D36">
    <cfRule type="expression" priority="9" dxfId="2" stopIfTrue="1">
      <formula>$E36="Jour de l'An"</formula>
    </cfRule>
  </conditionalFormatting>
  <conditionalFormatting sqref="D43">
    <cfRule type="expression" priority="8" dxfId="2" stopIfTrue="1">
      <formula>$E43="Jour de l'An"</formula>
    </cfRule>
  </conditionalFormatting>
  <conditionalFormatting sqref="D44">
    <cfRule type="expression" priority="7" dxfId="2" stopIfTrue="1">
      <formula>$E44="Jour de l'An"</formula>
    </cfRule>
  </conditionalFormatting>
  <conditionalFormatting sqref="D53 D45 D37">
    <cfRule type="expression" priority="6" dxfId="2" stopIfTrue="1">
      <formula>$E37="Jour de l'An"</formula>
    </cfRule>
  </conditionalFormatting>
  <conditionalFormatting sqref="D5:E6 D8:E10">
    <cfRule type="cellIs" priority="5" dxfId="0" operator="equal" stopIfTrue="1">
      <formula>0</formula>
    </cfRule>
  </conditionalFormatting>
  <conditionalFormatting sqref="D71:D74">
    <cfRule type="cellIs" priority="4" dxfId="0" operator="equal" stopIfTrue="1">
      <formula>0</formula>
    </cfRule>
  </conditionalFormatting>
  <conditionalFormatting sqref="C54:C60">
    <cfRule type="cellIs" priority="2" dxfId="12" operator="notBetween" stopIfTrue="1">
      <formula>PJour</formula>
      <formula>DJour</formula>
    </cfRule>
    <cfRule type="cellIs" priority="3" dxfId="11" operator="equal" stopIfTrue="1">
      <formula>TODAY()</formula>
    </cfRule>
  </conditionalFormatting>
  <conditionalFormatting sqref="D61">
    <cfRule type="expression" priority="1" dxfId="2" stopIfTrue="1">
      <formula>$E61="Jour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 Pauline</dc:creator>
  <cp:keywords/>
  <dc:description/>
  <cp:lastModifiedBy>cra</cp:lastModifiedBy>
  <cp:lastPrinted>2013-03-25T09:08:30Z</cp:lastPrinted>
  <dcterms:created xsi:type="dcterms:W3CDTF">2013-07-18T06:15:31Z</dcterms:created>
  <dcterms:modified xsi:type="dcterms:W3CDTF">2015-03-12T13:32:42Z</dcterms:modified>
  <cp:category/>
  <cp:version/>
  <cp:contentType/>
  <cp:contentStatus/>
</cp:coreProperties>
</file>